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8E2DA023-C894-45D5-9BBC-9F5709EB6B94}" xr6:coauthVersionLast="47" xr6:coauthVersionMax="47" xr10:uidLastSave="{00000000-0000-0000-0000-000000000000}"/>
  <bookViews>
    <workbookView xWindow="-120" yWindow="-120" windowWidth="20730" windowHeight="11160" xr2:uid="{9F3EE5E5-5AA4-4B1F-A9CD-B6339EB0879D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F75" i="1"/>
  <c r="F79" i="1"/>
  <c r="F83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8" i="1" l="1"/>
  <c r="F85" i="1"/>
  <c r="G85" i="1" l="1"/>
  <c r="F87" i="1"/>
  <c r="G46" i="1" l="1"/>
  <c r="G50" i="1"/>
  <c r="G54" i="1"/>
  <c r="G58" i="1"/>
  <c r="G62" i="1"/>
  <c r="G66" i="1"/>
  <c r="G70" i="1"/>
  <c r="G74" i="1"/>
  <c r="G39" i="1"/>
  <c r="G43" i="1"/>
  <c r="G47" i="1"/>
  <c r="G51" i="1"/>
  <c r="G55" i="1"/>
  <c r="G59" i="1"/>
  <c r="G63" i="1"/>
  <c r="G67" i="1"/>
  <c r="G71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41" i="1"/>
  <c r="G40" i="1"/>
  <c r="G44" i="1"/>
  <c r="G48" i="1"/>
  <c r="G52" i="1"/>
  <c r="G56" i="1"/>
  <c r="G60" i="1"/>
  <c r="G64" i="1"/>
  <c r="G68" i="1"/>
  <c r="G72" i="1"/>
  <c r="G34" i="1"/>
  <c r="G38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6" i="1"/>
  <c r="G42" i="1"/>
  <c r="G45" i="1"/>
  <c r="G49" i="1"/>
  <c r="G53" i="1"/>
  <c r="G57" i="1"/>
  <c r="G61" i="1"/>
  <c r="G65" i="1"/>
  <c r="G69" i="1"/>
  <c r="G73" i="1"/>
  <c r="G105" i="1"/>
  <c r="G83" i="1"/>
  <c r="G102" i="1"/>
  <c r="G101" i="1"/>
  <c r="G103" i="1"/>
  <c r="G75" i="1"/>
  <c r="G7" i="1"/>
  <c r="G79" i="1"/>
  <c r="G104" i="1"/>
  <c r="G106" i="1"/>
</calcChain>
</file>

<file path=xl/sharedStrings.xml><?xml version="1.0" encoding="utf-8"?>
<sst xmlns="http://schemas.openxmlformats.org/spreadsheetml/2006/main" count="97" uniqueCount="87">
  <si>
    <t>BBB / Equivalent</t>
  </si>
  <si>
    <t>BBB+ / Equivalent</t>
  </si>
  <si>
    <t>A- / Equivalent</t>
  </si>
  <si>
    <t>A / Equivalent</t>
  </si>
  <si>
    <t>A+ / Equivalent</t>
  </si>
  <si>
    <t>AA- / Equivalent</t>
  </si>
  <si>
    <t>AA / Equivalent</t>
  </si>
  <si>
    <t>AA+ / Equivalent</t>
  </si>
  <si>
    <t>A1+ (For Commercial Paper)</t>
  </si>
  <si>
    <t>AAA / Equivalent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</si>
  <si>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</si>
  <si>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</si>
  <si>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</si>
  <si>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</si>
  <si>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</si>
  <si>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</si>
  <si>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</si>
  <si>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</si>
  <si>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</si>
  <si>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</si>
  <si>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</si>
  <si>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</si>
  <si>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</si>
  <si>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</si>
  <si>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</si>
  <si>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</si>
  <si>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</si>
  <si>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</si>
  <si>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</si>
  <si>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</si>
  <si>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</si>
  <si>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</si>
  <si>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</si>
  <si>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</si>
  <si>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</si>
  <si>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</si>
  <si>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</si>
  <si>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</si>
  <si>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</si>
  <si>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</si>
  <si>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</si>
  <si>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</si>
  <si>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IN0020170174</t>
  </si>
  <si>
    <t>IN0020060078</t>
  </si>
  <si>
    <t>IN0020200153</t>
  </si>
  <si>
    <t>IN0020200245</t>
  </si>
  <si>
    <t>IN0020140011</t>
  </si>
  <si>
    <t>IN0020210152</t>
  </si>
  <si>
    <t>IN3120150203</t>
  </si>
  <si>
    <t>IN1920190056</t>
  </si>
  <si>
    <t>IN2020170147</t>
  </si>
  <si>
    <t>IN2020180039</t>
  </si>
  <si>
    <t>IN2220170103</t>
  </si>
  <si>
    <t>IN3120180010</t>
  </si>
  <si>
    <t>IN1020180411</t>
  </si>
  <si>
    <t>IN1920190098</t>
  </si>
  <si>
    <t>IN1920180149</t>
  </si>
  <si>
    <t>IN4520180204</t>
  </si>
  <si>
    <t>IN1520130072</t>
  </si>
  <si>
    <t>IN2220200264</t>
  </si>
  <si>
    <t>IN2220150196</t>
  </si>
  <si>
    <t>IN0020020106</t>
  </si>
  <si>
    <t>IN0020160019</t>
  </si>
  <si>
    <t>IN0020160068</t>
  </si>
  <si>
    <t>IN0020060045</t>
  </si>
  <si>
    <t>IN0020150010</t>
  </si>
  <si>
    <t>IN0020070036</t>
  </si>
  <si>
    <t>IN0020070044</t>
  </si>
  <si>
    <t>IN0020150028</t>
  </si>
  <si>
    <t>IN0020150051</t>
  </si>
  <si>
    <t>IN0020150077</t>
  </si>
  <si>
    <t>IN0020160118</t>
  </si>
  <si>
    <t>IN0020140078</t>
  </si>
  <si>
    <t>IN0020160100</t>
  </si>
  <si>
    <t>IN0020190024</t>
  </si>
  <si>
    <t>IN0020060086</t>
  </si>
  <si>
    <t>IN0020190040</t>
  </si>
  <si>
    <t>IN0020100031</t>
  </si>
  <si>
    <t>Quantity</t>
  </si>
  <si>
    <t xml:space="preserve">Industry </t>
  </si>
  <si>
    <t>Name of the Instrument</t>
  </si>
  <si>
    <t>ISIN No.</t>
  </si>
  <si>
    <t>MONTH</t>
  </si>
  <si>
    <t>Scheme G TIER II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</si>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</sst>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0" fillId="0" borderId="1" xfId="0" applyBorder="1"/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10" fontId="0" fillId="0" borderId="1" xfId="2" applyNumberFormat="1" applyFont="1" applyBorder="1"/>
    <xf numFmtId="43" fontId="0" fillId="0" borderId="2" xfId="1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164" fontId="6" fillId="0" borderId="1" xfId="1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3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0" fontId="0" fillId="0" borderId="4" xfId="0" quotePrefix="1" applyBorder="1"/>
    <xf numFmtId="164" fontId="0" fillId="0" borderId="5" xfId="2" applyNumberFormat="1" applyFont="1" applyFill="1" applyBorder="1"/>
    <xf numFmtId="10" fontId="0" fillId="0" borderId="1" xfId="2" applyNumberFormat="1" applyFont="1" applyFill="1" applyBorder="1"/>
    <xf numFmtId="164" fontId="0" fillId="0" borderId="1" xfId="1" applyNumberFormat="1" applyFont="1" applyBorder="1"/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2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"/>
      <sheetName val="C-TIER I "/>
      <sheetName val="C-TIER II"/>
      <sheetName val="E-TIER I"/>
      <sheetName val="E-TIER II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K2" t="str">
            <v>REITS</v>
          </cell>
          <cell r="L2">
            <v>5990</v>
          </cell>
          <cell r="M2">
            <v>1960527</v>
          </cell>
          <cell r="AI2" t="str">
            <v>Scheme A TIER I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K3" t="str">
            <v>REITS</v>
          </cell>
          <cell r="L3">
            <v>5190</v>
          </cell>
          <cell r="M3">
            <v>1762679.7</v>
          </cell>
          <cell r="AI3" t="str">
            <v>Scheme A TIER I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K4" t="str">
            <v>INVIT</v>
          </cell>
          <cell r="L4">
            <v>14770</v>
          </cell>
          <cell r="M4">
            <v>1786579.2</v>
          </cell>
          <cell r="AI4" t="str">
            <v>Scheme A TIER I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K5" t="str">
            <v>INVIT</v>
          </cell>
          <cell r="L5">
            <v>11601</v>
          </cell>
          <cell r="M5">
            <v>1695138.12</v>
          </cell>
          <cell r="AI5" t="str">
            <v>Scheme A TIER I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AI6" t="str">
            <v>Scheme A TIER I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K7" t="str">
            <v>AT1 Bond</v>
          </cell>
          <cell r="L7">
            <v>6</v>
          </cell>
          <cell r="M7">
            <v>6024852</v>
          </cell>
          <cell r="AI7" t="str">
            <v>Scheme A TIER I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K8" t="str">
            <v>AT1 Bond</v>
          </cell>
          <cell r="L8">
            <v>1</v>
          </cell>
          <cell r="M8">
            <v>1072743</v>
          </cell>
          <cell r="AI8" t="str">
            <v>Scheme A TIER I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K9" t="str">
            <v>AT1 Bond</v>
          </cell>
          <cell r="L9">
            <v>1</v>
          </cell>
          <cell r="M9">
            <v>1045852</v>
          </cell>
          <cell r="AI9" t="str">
            <v>Scheme A TIER I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K10" t="str">
            <v>MF</v>
          </cell>
          <cell r="L10">
            <v>767.56899999999996</v>
          </cell>
          <cell r="M10">
            <v>855307.13</v>
          </cell>
          <cell r="AI10" t="str">
            <v>Scheme A TIER I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K11" t="str">
            <v>Bonds</v>
          </cell>
          <cell r="L11">
            <v>3</v>
          </cell>
          <cell r="M11">
            <v>2951421</v>
          </cell>
          <cell r="AI11" t="str">
            <v>Scheme C TIER I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K12" t="str">
            <v>Bonds</v>
          </cell>
          <cell r="L12">
            <v>14</v>
          </cell>
          <cell r="M12">
            <v>13708898</v>
          </cell>
          <cell r="AI12" t="str">
            <v>Scheme C TIER I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K13" t="str">
            <v>Bonds</v>
          </cell>
          <cell r="L13">
            <v>9</v>
          </cell>
          <cell r="M13">
            <v>8901063</v>
          </cell>
          <cell r="AI13" t="str">
            <v>Scheme C TIER I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K14" t="str">
            <v>Bonds</v>
          </cell>
          <cell r="L14">
            <v>1</v>
          </cell>
          <cell r="M14">
            <v>1074364</v>
          </cell>
          <cell r="AI14" t="str">
            <v>Scheme C TIER I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K15" t="str">
            <v>Bonds</v>
          </cell>
          <cell r="L15">
            <v>1</v>
          </cell>
          <cell r="M15">
            <v>1057708</v>
          </cell>
          <cell r="AI15" t="str">
            <v>Scheme C TIER I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K16" t="str">
            <v>Bonds</v>
          </cell>
          <cell r="L16">
            <v>17</v>
          </cell>
          <cell r="M16">
            <v>17840616</v>
          </cell>
          <cell r="AI16" t="str">
            <v>Scheme C TIER I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K17" t="str">
            <v>Bonds</v>
          </cell>
          <cell r="L17">
            <v>40</v>
          </cell>
          <cell r="M17">
            <v>8282968</v>
          </cell>
          <cell r="AI17" t="str">
            <v>Scheme C TIER I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K18" t="str">
            <v>Bonds</v>
          </cell>
          <cell r="L18">
            <v>9</v>
          </cell>
          <cell r="M18">
            <v>10242891</v>
          </cell>
          <cell r="AI18" t="str">
            <v>Scheme C TIER I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K19" t="str">
            <v>Bonds</v>
          </cell>
          <cell r="L19">
            <v>5</v>
          </cell>
          <cell r="M19">
            <v>5710610</v>
          </cell>
          <cell r="AI19" t="str">
            <v>Scheme C TIER I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K20" t="str">
            <v>Bonds</v>
          </cell>
          <cell r="L20">
            <v>4</v>
          </cell>
          <cell r="M20">
            <v>4430960</v>
          </cell>
          <cell r="AI20" t="str">
            <v>Scheme C TIER I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K21" t="str">
            <v>Bonds</v>
          </cell>
          <cell r="L21">
            <v>9</v>
          </cell>
          <cell r="M21">
            <v>8985069</v>
          </cell>
          <cell r="AI21" t="str">
            <v>Scheme C TIER I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K22" t="str">
            <v>Bonds</v>
          </cell>
          <cell r="L22">
            <v>1</v>
          </cell>
          <cell r="M22">
            <v>1043290</v>
          </cell>
          <cell r="AI22" t="str">
            <v>Scheme C TIER I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K23" t="str">
            <v>Bonds</v>
          </cell>
          <cell r="L23">
            <v>5</v>
          </cell>
          <cell r="M23">
            <v>4975695</v>
          </cell>
          <cell r="AI23" t="str">
            <v>Scheme C TIER I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K24" t="str">
            <v>Bonds</v>
          </cell>
          <cell r="L24">
            <v>5</v>
          </cell>
          <cell r="M24">
            <v>5450060</v>
          </cell>
          <cell r="AI24" t="str">
            <v>Scheme C TIER I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K25" t="str">
            <v>Bonds</v>
          </cell>
          <cell r="L25">
            <v>8</v>
          </cell>
          <cell r="M25">
            <v>11387600</v>
          </cell>
          <cell r="AI25" t="str">
            <v>Scheme C TIER I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K26" t="str">
            <v>Bonds</v>
          </cell>
          <cell r="L26">
            <v>2</v>
          </cell>
          <cell r="M26">
            <v>2166886</v>
          </cell>
          <cell r="AI26" t="str">
            <v>Scheme C TIER I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K27" t="str">
            <v>Bonds</v>
          </cell>
          <cell r="L27">
            <v>21</v>
          </cell>
          <cell r="M27">
            <v>22144248</v>
          </cell>
          <cell r="AI27" t="str">
            <v>Scheme C TIER I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K28" t="str">
            <v>Bonds</v>
          </cell>
          <cell r="L28">
            <v>2</v>
          </cell>
          <cell r="M28">
            <v>2083250</v>
          </cell>
          <cell r="AI28" t="str">
            <v>Scheme C TIER I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K29" t="str">
            <v>Bonds</v>
          </cell>
          <cell r="L29">
            <v>13</v>
          </cell>
          <cell r="M29">
            <v>13754962</v>
          </cell>
          <cell r="AI29" t="str">
            <v>Scheme C TIER I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K30" t="str">
            <v>Bonds</v>
          </cell>
          <cell r="L30">
            <v>8</v>
          </cell>
          <cell r="M30">
            <v>8305288</v>
          </cell>
          <cell r="AI30" t="str">
            <v>Scheme C TIER I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K31" t="str">
            <v>Bonds</v>
          </cell>
          <cell r="L31">
            <v>4</v>
          </cell>
          <cell r="M31">
            <v>4411092</v>
          </cell>
          <cell r="AI31" t="str">
            <v>Scheme C TIER I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K32" t="str">
            <v>Bonds</v>
          </cell>
          <cell r="L32">
            <v>17</v>
          </cell>
          <cell r="M32">
            <v>17777954</v>
          </cell>
          <cell r="AI32" t="str">
            <v>Scheme C TIER I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K33" t="str">
            <v>Bonds</v>
          </cell>
          <cell r="L33">
            <v>25</v>
          </cell>
          <cell r="M33">
            <v>24978800</v>
          </cell>
          <cell r="AI33" t="str">
            <v>Scheme C TIER I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K34" t="str">
            <v>Bonds</v>
          </cell>
          <cell r="L34">
            <v>130</v>
          </cell>
          <cell r="M34">
            <v>14452529</v>
          </cell>
          <cell r="AI34" t="str">
            <v>Scheme C TIER I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K35" t="str">
            <v>Bonds</v>
          </cell>
          <cell r="L35">
            <v>1</v>
          </cell>
          <cell r="M35">
            <v>990171</v>
          </cell>
          <cell r="AI35" t="str">
            <v>Scheme C TIER I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K36" t="str">
            <v>Bonds</v>
          </cell>
          <cell r="L36">
            <v>100</v>
          </cell>
          <cell r="M36">
            <v>10932530</v>
          </cell>
          <cell r="AI36" t="str">
            <v>Scheme C TIER I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K37" t="str">
            <v>Bonds</v>
          </cell>
          <cell r="L37">
            <v>10</v>
          </cell>
          <cell r="M37">
            <v>9806650</v>
          </cell>
          <cell r="AI37" t="str">
            <v>Scheme C TIER I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K38" t="str">
            <v>Bonds</v>
          </cell>
          <cell r="L38">
            <v>50</v>
          </cell>
          <cell r="M38">
            <v>49621850</v>
          </cell>
          <cell r="AI38" t="str">
            <v>Scheme C TIER I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K39" t="str">
            <v>Bonds</v>
          </cell>
          <cell r="L39">
            <v>10</v>
          </cell>
          <cell r="M39">
            <v>11056300</v>
          </cell>
          <cell r="AI39" t="str">
            <v>Scheme C TIER I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K40" t="str">
            <v>Bonds</v>
          </cell>
          <cell r="L40">
            <v>7</v>
          </cell>
          <cell r="M40">
            <v>7616910</v>
          </cell>
          <cell r="AI40" t="str">
            <v>Scheme C TIER I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K41" t="str">
            <v>Bonds</v>
          </cell>
          <cell r="L41">
            <v>2</v>
          </cell>
          <cell r="M41">
            <v>2048042</v>
          </cell>
          <cell r="AI41" t="str">
            <v>Scheme C TIER I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K42" t="str">
            <v>Bonds</v>
          </cell>
          <cell r="L42">
            <v>2</v>
          </cell>
          <cell r="M42">
            <v>2163252</v>
          </cell>
          <cell r="AI42" t="str">
            <v>Scheme C TIER I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K43" t="str">
            <v>Bonds</v>
          </cell>
          <cell r="L43">
            <v>50</v>
          </cell>
          <cell r="M43">
            <v>52972400</v>
          </cell>
          <cell r="AI43" t="str">
            <v>Scheme C TIER I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K44" t="str">
            <v>Bonds</v>
          </cell>
          <cell r="L44">
            <v>50</v>
          </cell>
          <cell r="M44">
            <v>53085600</v>
          </cell>
          <cell r="AI44" t="str">
            <v>Scheme C TIER I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K45" t="str">
            <v>Bonds</v>
          </cell>
          <cell r="L45">
            <v>1</v>
          </cell>
          <cell r="M45">
            <v>10784730</v>
          </cell>
          <cell r="AI45" t="str">
            <v>Scheme C TIER I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K46" t="str">
            <v>Bonds</v>
          </cell>
          <cell r="L46">
            <v>19</v>
          </cell>
          <cell r="M46">
            <v>20630257</v>
          </cell>
          <cell r="AI46" t="str">
            <v>Scheme C TIER I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K47" t="str">
            <v>Bonds</v>
          </cell>
          <cell r="L47">
            <v>49</v>
          </cell>
          <cell r="M47">
            <v>50776446</v>
          </cell>
          <cell r="AI47" t="str">
            <v>Scheme C TIER I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K48" t="str">
            <v>Bonds</v>
          </cell>
          <cell r="L48">
            <v>10</v>
          </cell>
          <cell r="M48">
            <v>10974450</v>
          </cell>
          <cell r="AI48" t="str">
            <v>Scheme C TIER I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K49" t="str">
            <v>Bonds</v>
          </cell>
          <cell r="L49">
            <v>13</v>
          </cell>
          <cell r="M49">
            <v>18506897.5</v>
          </cell>
          <cell r="AI49" t="str">
            <v>Scheme C TIER I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K50" t="str">
            <v>Bonds</v>
          </cell>
          <cell r="L50">
            <v>19</v>
          </cell>
          <cell r="M50">
            <v>18852142</v>
          </cell>
          <cell r="AI50" t="str">
            <v>Scheme C TIER I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K51" t="str">
            <v>Bonds</v>
          </cell>
          <cell r="L51">
            <v>50</v>
          </cell>
          <cell r="M51">
            <v>50045350</v>
          </cell>
          <cell r="AI51" t="str">
            <v>Scheme C TIER I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AI52" t="str">
            <v>Scheme C TIER I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K53" t="str">
            <v>MF</v>
          </cell>
          <cell r="L53">
            <v>20235.79</v>
          </cell>
          <cell r="M53">
            <v>22548872.329999998</v>
          </cell>
          <cell r="AI53" t="str">
            <v>Scheme C TIER I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K54" t="str">
            <v>Bonds</v>
          </cell>
          <cell r="L54">
            <v>15</v>
          </cell>
          <cell r="M54">
            <v>15707445</v>
          </cell>
          <cell r="AI54" t="str">
            <v>Scheme C TIER I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K55" t="str">
            <v>Bonds</v>
          </cell>
          <cell r="L55">
            <v>1300</v>
          </cell>
          <cell r="M55">
            <v>1331441.8</v>
          </cell>
          <cell r="AI55" t="str">
            <v>Scheme C TIER I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K56" t="str">
            <v>Bonds</v>
          </cell>
          <cell r="L56">
            <v>1</v>
          </cell>
          <cell r="M56">
            <v>1008729</v>
          </cell>
          <cell r="AI56" t="str">
            <v>Scheme C TIER I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K57" t="str">
            <v>Bonds</v>
          </cell>
          <cell r="L57">
            <v>1</v>
          </cell>
          <cell r="M57">
            <v>1113022</v>
          </cell>
          <cell r="AI57" t="str">
            <v>Scheme C TIER I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K58" t="str">
            <v>Bonds</v>
          </cell>
          <cell r="L58">
            <v>2</v>
          </cell>
          <cell r="M58">
            <v>2228330</v>
          </cell>
          <cell r="AI58" t="str">
            <v>Scheme C TIER I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K59" t="str">
            <v>Bonds</v>
          </cell>
          <cell r="L59">
            <v>1</v>
          </cell>
          <cell r="M59">
            <v>1073277</v>
          </cell>
          <cell r="AI59" t="str">
            <v>Scheme C TIER I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K60" t="str">
            <v>Bonds</v>
          </cell>
          <cell r="L60">
            <v>1</v>
          </cell>
          <cell r="M60">
            <v>1073895</v>
          </cell>
          <cell r="AI60" t="str">
            <v>Scheme C TIER I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K61" t="str">
            <v>Bonds</v>
          </cell>
          <cell r="L61">
            <v>8</v>
          </cell>
          <cell r="M61">
            <v>8666360</v>
          </cell>
          <cell r="AI61" t="str">
            <v>Scheme C TIER I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K62" t="str">
            <v>Bonds</v>
          </cell>
          <cell r="L62">
            <v>5</v>
          </cell>
          <cell r="M62">
            <v>5321445</v>
          </cell>
          <cell r="AI62" t="str">
            <v>Scheme C TIER I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K63" t="str">
            <v>Bonds</v>
          </cell>
          <cell r="L63">
            <v>5</v>
          </cell>
          <cell r="M63">
            <v>5307260</v>
          </cell>
          <cell r="AI63" t="str">
            <v>Scheme C TIER I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K64" t="str">
            <v>Bonds</v>
          </cell>
          <cell r="L64">
            <v>6</v>
          </cell>
          <cell r="M64">
            <v>6134214</v>
          </cell>
          <cell r="AI64" t="str">
            <v>Scheme C TIER I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K65" t="str">
            <v>Bonds</v>
          </cell>
          <cell r="L65">
            <v>53</v>
          </cell>
          <cell r="M65">
            <v>57083703</v>
          </cell>
          <cell r="AI65" t="str">
            <v>Scheme C TIER I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K66" t="str">
            <v>Bonds</v>
          </cell>
          <cell r="L66">
            <v>5</v>
          </cell>
          <cell r="M66">
            <v>5376275</v>
          </cell>
          <cell r="AI66" t="str">
            <v>Scheme C TIER I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K67" t="str">
            <v>Bonds</v>
          </cell>
          <cell r="L67">
            <v>5</v>
          </cell>
          <cell r="M67">
            <v>5458825</v>
          </cell>
          <cell r="AI67" t="str">
            <v>Scheme C TIER I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K68" t="str">
            <v>Bonds</v>
          </cell>
          <cell r="L68">
            <v>11</v>
          </cell>
          <cell r="M68">
            <v>11543653</v>
          </cell>
          <cell r="AI68" t="str">
            <v>Scheme C TIER I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K69" t="str">
            <v>Bonds</v>
          </cell>
          <cell r="L69">
            <v>7</v>
          </cell>
          <cell r="M69">
            <v>7433839</v>
          </cell>
          <cell r="AI69" t="str">
            <v>Scheme C TIER I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K70" t="str">
            <v>Bonds</v>
          </cell>
          <cell r="L70">
            <v>8</v>
          </cell>
          <cell r="M70">
            <v>8293912</v>
          </cell>
          <cell r="AI70" t="str">
            <v>Scheme C TIER I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K71" t="str">
            <v>Bonds</v>
          </cell>
          <cell r="L71">
            <v>2</v>
          </cell>
          <cell r="M71">
            <v>2116698</v>
          </cell>
          <cell r="AI71" t="str">
            <v>Scheme C TIER I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K72" t="str">
            <v>Bonds</v>
          </cell>
          <cell r="L72">
            <v>5</v>
          </cell>
          <cell r="M72">
            <v>5061885</v>
          </cell>
          <cell r="AI72" t="str">
            <v>Scheme C TIER I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K73" t="str">
            <v>Bonds</v>
          </cell>
          <cell r="L73">
            <v>2</v>
          </cell>
          <cell r="M73">
            <v>2062056</v>
          </cell>
          <cell r="AI73" t="str">
            <v>Scheme C TIER I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K74" t="str">
            <v>Bonds</v>
          </cell>
          <cell r="L74">
            <v>5</v>
          </cell>
          <cell r="M74">
            <v>5019545</v>
          </cell>
          <cell r="AI74" t="str">
            <v>Scheme C TIER I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K75" t="str">
            <v>Bonds</v>
          </cell>
          <cell r="L75">
            <v>1</v>
          </cell>
          <cell r="M75">
            <v>1086386</v>
          </cell>
          <cell r="AI75" t="str">
            <v>Scheme C TIER I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K76" t="str">
            <v>Bonds</v>
          </cell>
          <cell r="L76">
            <v>5</v>
          </cell>
          <cell r="M76">
            <v>5070695</v>
          </cell>
          <cell r="AI76" t="str">
            <v>Scheme C TIER I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K77" t="str">
            <v>Bonds</v>
          </cell>
          <cell r="L77">
            <v>5</v>
          </cell>
          <cell r="M77">
            <v>5218675</v>
          </cell>
          <cell r="AI77" t="str">
            <v>Scheme C TIER I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K78" t="str">
            <v>Bonds</v>
          </cell>
          <cell r="L78">
            <v>9</v>
          </cell>
          <cell r="M78">
            <v>9593721</v>
          </cell>
          <cell r="AI78" t="str">
            <v>Scheme C TIER I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K79" t="str">
            <v>Bonds</v>
          </cell>
          <cell r="L79">
            <v>1</v>
          </cell>
          <cell r="M79">
            <v>1031200</v>
          </cell>
          <cell r="AI79" t="str">
            <v>Scheme C TIER I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K80" t="str">
            <v>Bonds</v>
          </cell>
          <cell r="L80">
            <v>5</v>
          </cell>
          <cell r="M80">
            <v>5159185</v>
          </cell>
          <cell r="AI80" t="str">
            <v>Scheme C TIER I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K81" t="str">
            <v>Bonds</v>
          </cell>
          <cell r="L81">
            <v>5</v>
          </cell>
          <cell r="M81">
            <v>5206540</v>
          </cell>
          <cell r="AI81" t="str">
            <v>Scheme C TIER I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K82" t="str">
            <v>Bonds</v>
          </cell>
          <cell r="L82">
            <v>12</v>
          </cell>
          <cell r="M82">
            <v>6425448</v>
          </cell>
          <cell r="AI82" t="str">
            <v>Scheme C TIER I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K83" t="str">
            <v>Bonds</v>
          </cell>
          <cell r="L83">
            <v>5</v>
          </cell>
          <cell r="M83">
            <v>5390270</v>
          </cell>
          <cell r="AI83" t="str">
            <v>Scheme C TIER I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K84" t="str">
            <v>Bonds</v>
          </cell>
          <cell r="L84">
            <v>6</v>
          </cell>
          <cell r="M84">
            <v>6248418</v>
          </cell>
          <cell r="AI84" t="str">
            <v>Scheme C TIER I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K85" t="str">
            <v>Bonds</v>
          </cell>
          <cell r="L85">
            <v>1</v>
          </cell>
          <cell r="M85">
            <v>1024482</v>
          </cell>
          <cell r="AI85" t="str">
            <v>Scheme C TIER I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K86" t="str">
            <v>Bonds</v>
          </cell>
          <cell r="L86">
            <v>6</v>
          </cell>
          <cell r="M86">
            <v>6475638</v>
          </cell>
          <cell r="AI86" t="str">
            <v>Scheme C TIER I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K87" t="str">
            <v>Bonds</v>
          </cell>
          <cell r="L87">
            <v>25</v>
          </cell>
          <cell r="M87">
            <v>26694700</v>
          </cell>
          <cell r="AI87" t="str">
            <v>Scheme C TIER I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K88" t="str">
            <v>Bonds</v>
          </cell>
          <cell r="L88">
            <v>5</v>
          </cell>
          <cell r="M88">
            <v>5615280</v>
          </cell>
          <cell r="AI88" t="str">
            <v>Scheme C TIER I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K89" t="str">
            <v>Bonds</v>
          </cell>
          <cell r="L89">
            <v>9</v>
          </cell>
          <cell r="M89">
            <v>10146195</v>
          </cell>
          <cell r="AI89" t="str">
            <v>Scheme C TIER I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K90" t="str">
            <v>Bonds</v>
          </cell>
          <cell r="L90">
            <v>6</v>
          </cell>
          <cell r="M90">
            <v>6746142</v>
          </cell>
          <cell r="AI90" t="str">
            <v>Scheme C TIER I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K91" t="str">
            <v>Bonds</v>
          </cell>
          <cell r="L91">
            <v>58</v>
          </cell>
          <cell r="M91">
            <v>63829058</v>
          </cell>
          <cell r="AI91" t="str">
            <v>Scheme C TIER I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K92" t="str">
            <v>Bonds</v>
          </cell>
          <cell r="L92">
            <v>40</v>
          </cell>
          <cell r="M92">
            <v>4464084</v>
          </cell>
          <cell r="AI92" t="str">
            <v>Scheme C TIER I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K93" t="str">
            <v>Bonds</v>
          </cell>
          <cell r="L93">
            <v>20</v>
          </cell>
          <cell r="M93">
            <v>22015000</v>
          </cell>
          <cell r="AI93" t="str">
            <v>Scheme C TIER I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K94" t="str">
            <v>Bonds</v>
          </cell>
          <cell r="L94">
            <v>7</v>
          </cell>
          <cell r="M94">
            <v>7398895</v>
          </cell>
          <cell r="AI94" t="str">
            <v>Scheme C TIER I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K95" t="str">
            <v>Bonds</v>
          </cell>
          <cell r="L95">
            <v>6</v>
          </cell>
          <cell r="M95">
            <v>6258252</v>
          </cell>
          <cell r="AI95" t="str">
            <v>Scheme C TIER I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K96" t="str">
            <v>Bonds</v>
          </cell>
          <cell r="L96">
            <v>1</v>
          </cell>
          <cell r="M96">
            <v>1038161</v>
          </cell>
          <cell r="AI96" t="str">
            <v>Scheme C TIER II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K97" t="str">
            <v>Bonds</v>
          </cell>
          <cell r="L97">
            <v>1</v>
          </cell>
          <cell r="M97">
            <v>1043042</v>
          </cell>
          <cell r="AI97" t="str">
            <v>Scheme C TIER II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K98" t="str">
            <v>Bonds</v>
          </cell>
          <cell r="L98">
            <v>2</v>
          </cell>
          <cell r="M98">
            <v>2113970</v>
          </cell>
          <cell r="AI98" t="str">
            <v>Scheme C TIER II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K99" t="str">
            <v>Bonds</v>
          </cell>
          <cell r="L99">
            <v>1</v>
          </cell>
          <cell r="M99">
            <v>1102023</v>
          </cell>
          <cell r="AI99" t="str">
            <v>Scheme C TIER II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K100" t="str">
            <v>Bonds</v>
          </cell>
          <cell r="L100">
            <v>2</v>
          </cell>
          <cell r="M100">
            <v>2164508</v>
          </cell>
          <cell r="AI100" t="str">
            <v>Scheme C TIER II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K101" t="str">
            <v>Bonds</v>
          </cell>
          <cell r="L101">
            <v>1</v>
          </cell>
          <cell r="M101">
            <v>1131638</v>
          </cell>
          <cell r="AI101" t="str">
            <v>Scheme C TIER II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K102" t="str">
            <v>Bonds</v>
          </cell>
          <cell r="L102">
            <v>2</v>
          </cell>
          <cell r="M102">
            <v>2254710</v>
          </cell>
          <cell r="AI102" t="str">
            <v>Scheme C TIER II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K103" t="str">
            <v>Bonds</v>
          </cell>
          <cell r="L103">
            <v>2</v>
          </cell>
          <cell r="M103">
            <v>2135576</v>
          </cell>
          <cell r="AI103" t="str">
            <v>Scheme C TIER II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K104" t="str">
            <v>Bonds</v>
          </cell>
          <cell r="L104">
            <v>1</v>
          </cell>
          <cell r="M104">
            <v>1024482</v>
          </cell>
          <cell r="AI104" t="str">
            <v>Scheme C TIER II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K105" t="str">
            <v>Bonds</v>
          </cell>
          <cell r="L105">
            <v>1</v>
          </cell>
          <cell r="M105">
            <v>1041403</v>
          </cell>
          <cell r="AI105" t="str">
            <v>Scheme C TIER II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K106" t="str">
            <v>Bonds</v>
          </cell>
          <cell r="L106">
            <v>1</v>
          </cell>
          <cell r="M106">
            <v>1039827</v>
          </cell>
          <cell r="AI106" t="str">
            <v>Scheme C TIER II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K107" t="str">
            <v>Bonds</v>
          </cell>
          <cell r="L107">
            <v>1</v>
          </cell>
          <cell r="M107">
            <v>1041308</v>
          </cell>
          <cell r="AI107" t="str">
            <v>Scheme C TIER II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K108" t="str">
            <v>Bonds</v>
          </cell>
          <cell r="L108">
            <v>1</v>
          </cell>
          <cell r="M108">
            <v>1031200</v>
          </cell>
          <cell r="AI108" t="str">
            <v>Scheme C TIER II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K109" t="str">
            <v>Bonds</v>
          </cell>
          <cell r="L109">
            <v>1</v>
          </cell>
          <cell r="M109">
            <v>1065969</v>
          </cell>
          <cell r="AI109" t="str">
            <v>Scheme C TIER II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K110" t="str">
            <v>Bonds</v>
          </cell>
          <cell r="L110">
            <v>1</v>
          </cell>
          <cell r="M110">
            <v>1031028</v>
          </cell>
          <cell r="AI110" t="str">
            <v>Scheme C TIER II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K111" t="str">
            <v>Bonds</v>
          </cell>
          <cell r="L111">
            <v>1</v>
          </cell>
          <cell r="M111">
            <v>1012377</v>
          </cell>
          <cell r="AI111" t="str">
            <v>Scheme C TIER II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K112" t="str">
            <v>Bonds</v>
          </cell>
          <cell r="L112">
            <v>1</v>
          </cell>
          <cell r="M112">
            <v>1058349</v>
          </cell>
          <cell r="AI112" t="str">
            <v>Scheme C TIER II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K113" t="str">
            <v>Bonds</v>
          </cell>
          <cell r="L113">
            <v>1</v>
          </cell>
          <cell r="M113">
            <v>1049423</v>
          </cell>
          <cell r="AI113" t="str">
            <v>Scheme C TIER II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K114" t="str">
            <v>Bonds</v>
          </cell>
          <cell r="L114">
            <v>1</v>
          </cell>
          <cell r="M114">
            <v>1091765</v>
          </cell>
          <cell r="AI114" t="str">
            <v>Scheme C TIER II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K115" t="str">
            <v>Bonds</v>
          </cell>
          <cell r="L115">
            <v>1</v>
          </cell>
          <cell r="M115">
            <v>1075255</v>
          </cell>
          <cell r="AI115" t="str">
            <v>Scheme C TIER II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K116" t="str">
            <v>Bonds</v>
          </cell>
          <cell r="L116">
            <v>3</v>
          </cell>
          <cell r="M116">
            <v>3231153</v>
          </cell>
          <cell r="AI116" t="str">
            <v>Scheme C TIER II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K117" t="str">
            <v>Bonds</v>
          </cell>
          <cell r="L117">
            <v>1</v>
          </cell>
          <cell r="M117">
            <v>1014360</v>
          </cell>
          <cell r="AI117" t="str">
            <v>Scheme C TIER II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K118" t="str">
            <v>Bonds</v>
          </cell>
          <cell r="L118">
            <v>1</v>
          </cell>
          <cell r="M118">
            <v>1064289</v>
          </cell>
          <cell r="AI118" t="str">
            <v>Scheme C TIER II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K119" t="str">
            <v>Bonds</v>
          </cell>
          <cell r="L119">
            <v>2</v>
          </cell>
          <cell r="M119">
            <v>2166590</v>
          </cell>
          <cell r="AI119" t="str">
            <v>Scheme C TIER II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K120" t="str">
            <v>Bonds</v>
          </cell>
          <cell r="L120">
            <v>1</v>
          </cell>
          <cell r="M120">
            <v>1073895</v>
          </cell>
          <cell r="AI120" t="str">
            <v>Scheme C TIER II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K121" t="str">
            <v>Bonds</v>
          </cell>
          <cell r="L121">
            <v>2</v>
          </cell>
          <cell r="M121">
            <v>2157884</v>
          </cell>
          <cell r="AI121" t="str">
            <v>Scheme C TIER II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K122" t="str">
            <v>Bonds</v>
          </cell>
          <cell r="L122">
            <v>900</v>
          </cell>
          <cell r="M122">
            <v>921767.4</v>
          </cell>
          <cell r="AI122" t="str">
            <v>Scheme C TIER II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K123" t="str">
            <v>Bonds</v>
          </cell>
          <cell r="L123">
            <v>1</v>
          </cell>
          <cell r="M123">
            <v>1130261</v>
          </cell>
          <cell r="AI123" t="str">
            <v>Scheme C TIER II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K124" t="str">
            <v>Bonds</v>
          </cell>
          <cell r="L124">
            <v>3</v>
          </cell>
          <cell r="M124">
            <v>3240399</v>
          </cell>
          <cell r="AI124" t="str">
            <v>Scheme C TIER II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AI125" t="str">
            <v>Scheme C TIER II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K126" t="str">
            <v>Bonds</v>
          </cell>
          <cell r="L126">
            <v>1</v>
          </cell>
          <cell r="M126">
            <v>992218</v>
          </cell>
          <cell r="AI126" t="str">
            <v>Scheme C TIER II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K127" t="str">
            <v>Bonds</v>
          </cell>
          <cell r="L127">
            <v>1</v>
          </cell>
          <cell r="M127">
            <v>1036254</v>
          </cell>
          <cell r="AI127" t="str">
            <v>Scheme C TIER II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K128" t="str">
            <v>Bonds</v>
          </cell>
          <cell r="L128">
            <v>2</v>
          </cell>
          <cell r="M128">
            <v>2091832</v>
          </cell>
          <cell r="AI128" t="str">
            <v>Scheme C TIER II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K129" t="str">
            <v>Bonds</v>
          </cell>
          <cell r="L129">
            <v>3</v>
          </cell>
          <cell r="M129">
            <v>3059883</v>
          </cell>
          <cell r="AI129" t="str">
            <v>Scheme C TIER II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K130" t="str">
            <v>Bonds</v>
          </cell>
          <cell r="L130">
            <v>3</v>
          </cell>
          <cell r="M130">
            <v>674097</v>
          </cell>
          <cell r="AI130" t="str">
            <v>Scheme C TIER II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K131" t="str">
            <v>Bonds</v>
          </cell>
          <cell r="L131">
            <v>1</v>
          </cell>
          <cell r="M131">
            <v>980665</v>
          </cell>
          <cell r="AI131" t="str">
            <v>Scheme C TIER II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K132" t="str">
            <v>Bonds</v>
          </cell>
          <cell r="L132">
            <v>9</v>
          </cell>
          <cell r="M132">
            <v>983927.7</v>
          </cell>
          <cell r="AI132" t="str">
            <v>Scheme C TIER II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K133" t="str">
            <v>Bonds</v>
          </cell>
          <cell r="L133">
            <v>1</v>
          </cell>
          <cell r="M133">
            <v>990171</v>
          </cell>
          <cell r="AI133" t="str">
            <v>Scheme C TIER II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K134" t="str">
            <v>Bonds</v>
          </cell>
          <cell r="L134">
            <v>30</v>
          </cell>
          <cell r="M134">
            <v>3335199</v>
          </cell>
          <cell r="AI134" t="str">
            <v>Scheme C TIER II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K135" t="str">
            <v>Bonds</v>
          </cell>
          <cell r="L135">
            <v>2</v>
          </cell>
          <cell r="M135">
            <v>2091524</v>
          </cell>
          <cell r="AI135" t="str">
            <v>Scheme C TIER II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K136" t="str">
            <v>Bonds</v>
          </cell>
          <cell r="L136">
            <v>2</v>
          </cell>
          <cell r="M136">
            <v>1967614</v>
          </cell>
          <cell r="AI136" t="str">
            <v>Scheme C TIER II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K137" t="str">
            <v>Bonds</v>
          </cell>
          <cell r="L137">
            <v>2</v>
          </cell>
          <cell r="M137">
            <v>1958414</v>
          </cell>
          <cell r="AI137" t="str">
            <v>Scheme C TIER II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K138" t="str">
            <v>Bonds</v>
          </cell>
          <cell r="L138">
            <v>1</v>
          </cell>
          <cell r="M138">
            <v>989007</v>
          </cell>
          <cell r="AI138" t="str">
            <v>Scheme C TIER II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K139" t="str">
            <v>Bonds</v>
          </cell>
          <cell r="L139">
            <v>2</v>
          </cell>
          <cell r="M139">
            <v>2148728</v>
          </cell>
          <cell r="AI139" t="str">
            <v>Scheme C TIER II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K140" t="str">
            <v>Bonds</v>
          </cell>
          <cell r="L140">
            <v>1</v>
          </cell>
          <cell r="M140">
            <v>1057708</v>
          </cell>
          <cell r="AI140" t="str">
            <v>Scheme C TIER II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K141" t="str">
            <v>Bonds</v>
          </cell>
          <cell r="L141">
            <v>1</v>
          </cell>
          <cell r="M141">
            <v>1000302</v>
          </cell>
          <cell r="AI141" t="str">
            <v>Scheme C TIER II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K142" t="str">
            <v>Bonds</v>
          </cell>
          <cell r="L142">
            <v>1</v>
          </cell>
          <cell r="M142">
            <v>979134</v>
          </cell>
          <cell r="AI142" t="str">
            <v>Scheme C TIER II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K143" t="str">
            <v>Bonds</v>
          </cell>
          <cell r="L143">
            <v>1</v>
          </cell>
          <cell r="M143">
            <v>1044689</v>
          </cell>
          <cell r="AI143" t="str">
            <v>Scheme C TIER II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K144" t="str">
            <v>Bonds</v>
          </cell>
          <cell r="L144">
            <v>1</v>
          </cell>
          <cell r="M144">
            <v>1049448</v>
          </cell>
          <cell r="AI144" t="str">
            <v>Scheme C TIER II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K145" t="str">
            <v>Bonds</v>
          </cell>
          <cell r="L145">
            <v>10</v>
          </cell>
          <cell r="M145">
            <v>2070742</v>
          </cell>
          <cell r="AI145" t="str">
            <v>Scheme C TIER II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K146" t="str">
            <v>Bonds</v>
          </cell>
          <cell r="L146">
            <v>2</v>
          </cell>
          <cell r="M146">
            <v>2284244</v>
          </cell>
          <cell r="AI146" t="str">
            <v>Scheme C TIER II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K147" t="str">
            <v>Bonds</v>
          </cell>
          <cell r="L147">
            <v>1</v>
          </cell>
          <cell r="M147">
            <v>1107740</v>
          </cell>
          <cell r="AI147" t="str">
            <v>Scheme C TIER II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K148" t="str">
            <v>Bonds</v>
          </cell>
          <cell r="L148">
            <v>1</v>
          </cell>
          <cell r="M148">
            <v>998341</v>
          </cell>
          <cell r="AI148" t="str">
            <v>Scheme C TIER II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K149" t="str">
            <v>Bonds</v>
          </cell>
          <cell r="L149">
            <v>2</v>
          </cell>
          <cell r="M149">
            <v>2086580</v>
          </cell>
          <cell r="AI149" t="str">
            <v>Scheme C TIER II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K150" t="str">
            <v>Bonds</v>
          </cell>
          <cell r="L150">
            <v>1</v>
          </cell>
          <cell r="M150">
            <v>1116904</v>
          </cell>
          <cell r="AI150" t="str">
            <v>Scheme C TIER II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K151" t="str">
            <v>Bonds</v>
          </cell>
          <cell r="L151">
            <v>1</v>
          </cell>
          <cell r="M151">
            <v>1125015</v>
          </cell>
          <cell r="AI151" t="str">
            <v>Scheme C TIER II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K152" t="str">
            <v>Bonds</v>
          </cell>
          <cell r="L152">
            <v>1</v>
          </cell>
          <cell r="M152">
            <v>1058074</v>
          </cell>
          <cell r="AI152" t="str">
            <v>Scheme C TIER II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K153" t="str">
            <v>MF</v>
          </cell>
          <cell r="L153">
            <v>3130.605</v>
          </cell>
          <cell r="M153">
            <v>3488453.5</v>
          </cell>
          <cell r="AI153" t="str">
            <v>Scheme C TIER II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K154" t="str">
            <v>Equity</v>
          </cell>
          <cell r="L154">
            <v>76900</v>
          </cell>
          <cell r="M154">
            <v>15718360</v>
          </cell>
          <cell r="AI154" t="str">
            <v>Scheme E TIER I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K155" t="str">
            <v>Equity</v>
          </cell>
          <cell r="L155">
            <v>2410</v>
          </cell>
          <cell r="M155">
            <v>11274462</v>
          </cell>
          <cell r="AI155" t="str">
            <v>Scheme E TIER I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K156" t="str">
            <v>Equity</v>
          </cell>
          <cell r="L156">
            <v>46855</v>
          </cell>
          <cell r="M156">
            <v>39625273.5</v>
          </cell>
          <cell r="AI156" t="str">
            <v>Scheme E TIER I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K157" t="str">
            <v>Equity</v>
          </cell>
          <cell r="L157">
            <v>37911</v>
          </cell>
          <cell r="M157">
            <v>98054905.950000003</v>
          </cell>
          <cell r="AI157" t="str">
            <v>Scheme E TIER I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K158" t="str">
            <v>Equity</v>
          </cell>
          <cell r="L158">
            <v>21800</v>
          </cell>
          <cell r="M158">
            <v>10254720</v>
          </cell>
          <cell r="AI158" t="str">
            <v>Scheme E TIER I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K159" t="str">
            <v>Equity</v>
          </cell>
          <cell r="L159">
            <v>240660</v>
          </cell>
          <cell r="M159">
            <v>52475913</v>
          </cell>
          <cell r="AI159" t="str">
            <v>Scheme E TIER I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K160" t="str">
            <v>Equity</v>
          </cell>
          <cell r="L160">
            <v>119450</v>
          </cell>
          <cell r="M160">
            <v>55000752.5</v>
          </cell>
          <cell r="AI160" t="str">
            <v>Scheme E TIER I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K161" t="str">
            <v>Equity</v>
          </cell>
          <cell r="L161">
            <v>35300</v>
          </cell>
          <cell r="M161">
            <v>25251855</v>
          </cell>
          <cell r="AI161" t="str">
            <v>Scheme E TIER I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K162" t="str">
            <v>Equity</v>
          </cell>
          <cell r="L162">
            <v>19100</v>
          </cell>
          <cell r="M162">
            <v>21228695</v>
          </cell>
          <cell r="AI162" t="str">
            <v>Scheme E TIER I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K163" t="str">
            <v>Equity</v>
          </cell>
          <cell r="L163">
            <v>34670</v>
          </cell>
          <cell r="M163">
            <v>16487318.5</v>
          </cell>
          <cell r="AI163" t="str">
            <v>Scheme E TIER I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K164" t="str">
            <v>Equity</v>
          </cell>
          <cell r="L164">
            <v>110482</v>
          </cell>
          <cell r="M164">
            <v>163447070.80000001</v>
          </cell>
          <cell r="AI164" t="str">
            <v>Scheme E TIER I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K165" t="str">
            <v>Equity</v>
          </cell>
          <cell r="L165">
            <v>97410</v>
          </cell>
          <cell r="M165">
            <v>183885727.5</v>
          </cell>
          <cell r="AI165" t="str">
            <v>Scheme E TIER I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K166" t="str">
            <v>Equity</v>
          </cell>
          <cell r="L166">
            <v>3550</v>
          </cell>
          <cell r="M166">
            <v>4974437.5</v>
          </cell>
          <cell r="AI166" t="str">
            <v>Scheme E TIER I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K167" t="str">
            <v>Equity</v>
          </cell>
          <cell r="L167">
            <v>27310</v>
          </cell>
          <cell r="M167">
            <v>36024621</v>
          </cell>
          <cell r="AI167" t="str">
            <v>Scheme E TIER I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K168" t="str">
            <v>Equity</v>
          </cell>
          <cell r="L168">
            <v>15400</v>
          </cell>
          <cell r="M168">
            <v>27574470</v>
          </cell>
          <cell r="AI168" t="str">
            <v>Scheme E TIER I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K169" t="str">
            <v>Equity</v>
          </cell>
          <cell r="L169">
            <v>20000</v>
          </cell>
          <cell r="M169">
            <v>12991000</v>
          </cell>
          <cell r="AI169" t="str">
            <v>Scheme E TIER I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K170" t="str">
            <v>Equity</v>
          </cell>
          <cell r="L170">
            <v>131450</v>
          </cell>
          <cell r="M170">
            <v>16352380</v>
          </cell>
          <cell r="AI170" t="str">
            <v>Scheme E TIER I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K171" t="str">
            <v>Equity</v>
          </cell>
          <cell r="L171">
            <v>24670</v>
          </cell>
          <cell r="M171">
            <v>23290947</v>
          </cell>
          <cell r="AI171" t="str">
            <v>Scheme E TIER I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K172" t="str">
            <v>Equity</v>
          </cell>
          <cell r="L172">
            <v>5625</v>
          </cell>
          <cell r="M172">
            <v>6857718.75</v>
          </cell>
          <cell r="AI172" t="str">
            <v>Scheme E TIER I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K173" t="str">
            <v>Equity</v>
          </cell>
          <cell r="L173">
            <v>5000</v>
          </cell>
          <cell r="M173">
            <v>4440750</v>
          </cell>
          <cell r="AI173" t="str">
            <v>Scheme E TIER I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K174" t="str">
            <v>Equity</v>
          </cell>
          <cell r="L174">
            <v>1152</v>
          </cell>
          <cell r="M174">
            <v>22700966.399999999</v>
          </cell>
          <cell r="AI174" t="str">
            <v>Scheme E TIER I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K175" t="str">
            <v>Equity</v>
          </cell>
          <cell r="L175">
            <v>63470</v>
          </cell>
          <cell r="M175">
            <v>43067568.5</v>
          </cell>
          <cell r="AI175" t="str">
            <v>Scheme E TIER I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AI176" t="str">
            <v>Scheme E TIER I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K177" t="str">
            <v>Equity</v>
          </cell>
          <cell r="L177">
            <v>3790</v>
          </cell>
          <cell r="M177">
            <v>9823301</v>
          </cell>
          <cell r="AI177" t="str">
            <v>Scheme E TIER I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K178" t="str">
            <v>Equity</v>
          </cell>
          <cell r="L178">
            <v>4100</v>
          </cell>
          <cell r="M178">
            <v>4989700</v>
          </cell>
          <cell r="AI178" t="str">
            <v>Scheme E TIER I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K179" t="str">
            <v>Equity</v>
          </cell>
          <cell r="L179">
            <v>67232</v>
          </cell>
          <cell r="M179">
            <v>45973241.600000001</v>
          </cell>
          <cell r="AI179" t="str">
            <v>Scheme E TIER I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K180" t="str">
            <v>Equity</v>
          </cell>
          <cell r="L180">
            <v>51700</v>
          </cell>
          <cell r="M180">
            <v>11423115</v>
          </cell>
          <cell r="AI180" t="str">
            <v>Scheme E TIER I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K181" t="str">
            <v>Equity</v>
          </cell>
          <cell r="L181">
            <v>22650</v>
          </cell>
          <cell r="M181">
            <v>8550375</v>
          </cell>
          <cell r="AI181" t="str">
            <v>Scheme E TIER I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K182" t="str">
            <v>Equity</v>
          </cell>
          <cell r="L182">
            <v>97990</v>
          </cell>
          <cell r="M182">
            <v>12660308</v>
          </cell>
          <cell r="AI182" t="str">
            <v>Scheme E TIER I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K183" t="str">
            <v>Equity</v>
          </cell>
          <cell r="L183">
            <v>16950</v>
          </cell>
          <cell r="M183">
            <v>5437560</v>
          </cell>
          <cell r="AI183" t="str">
            <v>Scheme E TIER I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K184" t="str">
            <v>Equity</v>
          </cell>
          <cell r="L184">
            <v>16420</v>
          </cell>
          <cell r="M184">
            <v>9208336</v>
          </cell>
          <cell r="AI184" t="str">
            <v>Scheme E TIER I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K185" t="str">
            <v>Equity</v>
          </cell>
          <cell r="L185">
            <v>77054</v>
          </cell>
          <cell r="M185">
            <v>182475430.09999999</v>
          </cell>
          <cell r="AI185" t="str">
            <v>Scheme E TIER I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K186" t="str">
            <v>Equity</v>
          </cell>
          <cell r="L186">
            <v>250</v>
          </cell>
          <cell r="M186">
            <v>10542737.5</v>
          </cell>
          <cell r="AI186" t="str">
            <v>Scheme E TIER I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K187" t="str">
            <v>Equity</v>
          </cell>
          <cell r="L187">
            <v>216986</v>
          </cell>
          <cell r="M187">
            <v>160602187.90000001</v>
          </cell>
          <cell r="AI187" t="str">
            <v>Scheme E TIER I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K188" t="str">
            <v>Equity</v>
          </cell>
          <cell r="L188">
            <v>3731</v>
          </cell>
          <cell r="M188">
            <v>27708084.949999999</v>
          </cell>
          <cell r="AI188" t="str">
            <v>Scheme E TIER I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K189" t="str">
            <v>Equity</v>
          </cell>
          <cell r="L189">
            <v>32607</v>
          </cell>
          <cell r="M189">
            <v>58565432.700000003</v>
          </cell>
          <cell r="AI189" t="str">
            <v>Scheme E TIER I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K190" t="str">
            <v>Equity</v>
          </cell>
          <cell r="L190">
            <v>53500</v>
          </cell>
          <cell r="M190">
            <v>5965250</v>
          </cell>
          <cell r="AI190" t="str">
            <v>Scheme E TIER I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K191" t="str">
            <v>Equity</v>
          </cell>
          <cell r="L191">
            <v>35536</v>
          </cell>
          <cell r="M191">
            <v>67372702.400000006</v>
          </cell>
          <cell r="AI191" t="str">
            <v>Scheme E TIER I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K192" t="str">
            <v>Equity</v>
          </cell>
          <cell r="L192">
            <v>26247</v>
          </cell>
          <cell r="M192">
            <v>61946857.049999997</v>
          </cell>
          <cell r="AI192" t="str">
            <v>Scheme E TIER I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K193" t="str">
            <v>Equity</v>
          </cell>
          <cell r="L193">
            <v>103</v>
          </cell>
          <cell r="M193">
            <v>4163419.65</v>
          </cell>
          <cell r="AI193" t="str">
            <v>Scheme E TIER I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K194" t="str">
            <v>Equity</v>
          </cell>
          <cell r="L194">
            <v>10027</v>
          </cell>
          <cell r="M194">
            <v>33920839.649999999</v>
          </cell>
          <cell r="AI194" t="str">
            <v>Scheme E TIER I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K195" t="str">
            <v>Equity</v>
          </cell>
          <cell r="L195">
            <v>10480</v>
          </cell>
          <cell r="M195">
            <v>5453792</v>
          </cell>
          <cell r="AI195" t="str">
            <v>Scheme E TIER I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K196" t="str">
            <v>Equity</v>
          </cell>
          <cell r="L196">
            <v>29548</v>
          </cell>
          <cell r="M196">
            <v>24736108.199999999</v>
          </cell>
          <cell r="AI196" t="str">
            <v>Scheme E TIER I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K197" t="str">
            <v>Equity</v>
          </cell>
          <cell r="L197">
            <v>14700</v>
          </cell>
          <cell r="M197">
            <v>6430515</v>
          </cell>
          <cell r="AI197" t="str">
            <v>Scheme E TIER I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K198" t="str">
            <v>Equity</v>
          </cell>
          <cell r="L198">
            <v>5748</v>
          </cell>
          <cell r="M198">
            <v>2027032.2</v>
          </cell>
          <cell r="AI198" t="str">
            <v>Scheme E TIER I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K199" t="str">
            <v>Equity</v>
          </cell>
          <cell r="L199">
            <v>300</v>
          </cell>
          <cell r="M199">
            <v>974775</v>
          </cell>
          <cell r="AI199" t="str">
            <v>Scheme E TIER I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K200" t="str">
            <v>Equity</v>
          </cell>
          <cell r="L200">
            <v>13750</v>
          </cell>
          <cell r="M200">
            <v>8450062.5</v>
          </cell>
          <cell r="AI200" t="str">
            <v>Scheme E TIER I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K201" t="str">
            <v>Equity</v>
          </cell>
          <cell r="L201">
            <v>113700</v>
          </cell>
          <cell r="M201">
            <v>13922565</v>
          </cell>
          <cell r="AI201" t="str">
            <v>Scheme E TIER I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K202" t="str">
            <v>Equity</v>
          </cell>
          <cell r="L202">
            <v>545</v>
          </cell>
          <cell r="M202">
            <v>1957149.5</v>
          </cell>
          <cell r="AI202" t="str">
            <v>Scheme E TIER I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K203" t="str">
            <v>Equity</v>
          </cell>
          <cell r="L203">
            <v>34760</v>
          </cell>
          <cell r="M203">
            <v>13398242</v>
          </cell>
          <cell r="AI203" t="str">
            <v>Scheme E TIER I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K204" t="str">
            <v>Equity</v>
          </cell>
          <cell r="L204">
            <v>17060</v>
          </cell>
          <cell r="M204">
            <v>20403760</v>
          </cell>
          <cell r="AI204" t="str">
            <v>Scheme E TIER I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K205" t="str">
            <v>Equity</v>
          </cell>
          <cell r="L205">
            <v>14400</v>
          </cell>
          <cell r="M205">
            <v>10758240</v>
          </cell>
          <cell r="AI205" t="str">
            <v>Scheme E TIER I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K206" t="str">
            <v>Equity</v>
          </cell>
          <cell r="L206">
            <v>42050</v>
          </cell>
          <cell r="M206">
            <v>20284920</v>
          </cell>
          <cell r="AI206" t="str">
            <v>Scheme E TIER I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K207" t="str">
            <v>Equity</v>
          </cell>
          <cell r="L207">
            <v>4210</v>
          </cell>
          <cell r="M207">
            <v>15181260</v>
          </cell>
          <cell r="AI207" t="str">
            <v>Scheme E TIER I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K208" t="str">
            <v>Equity</v>
          </cell>
          <cell r="L208">
            <v>6295</v>
          </cell>
          <cell r="M208">
            <v>43922103.5</v>
          </cell>
          <cell r="AI208" t="str">
            <v>Scheme E TIER I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K209" t="str">
            <v>Equity</v>
          </cell>
          <cell r="L209">
            <v>789</v>
          </cell>
          <cell r="M209">
            <v>12944491.800000001</v>
          </cell>
          <cell r="AI209" t="str">
            <v>Scheme E TIER I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K210" t="str">
            <v>Equity</v>
          </cell>
          <cell r="L210">
            <v>19800</v>
          </cell>
          <cell r="M210">
            <v>13817430</v>
          </cell>
          <cell r="AI210" t="str">
            <v>Scheme E TIER I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K211" t="str">
            <v>Equity</v>
          </cell>
          <cell r="L211">
            <v>8785</v>
          </cell>
          <cell r="M211">
            <v>22159284</v>
          </cell>
          <cell r="AI211" t="str">
            <v>Scheme E TIER I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K212" t="str">
            <v>Equity</v>
          </cell>
          <cell r="L212">
            <v>48900</v>
          </cell>
          <cell r="M212">
            <v>10266555</v>
          </cell>
          <cell r="AI212" t="str">
            <v>Scheme E TIER I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K213" t="str">
            <v>Equity</v>
          </cell>
          <cell r="L213">
            <v>19250</v>
          </cell>
          <cell r="M213">
            <v>14311412.5</v>
          </cell>
          <cell r="AI213" t="str">
            <v>Scheme E TIER I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K214" t="str">
            <v>Equity</v>
          </cell>
          <cell r="L214">
            <v>3250</v>
          </cell>
          <cell r="M214">
            <v>9861150</v>
          </cell>
          <cell r="AI214" t="str">
            <v>Scheme E TIER I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K215" t="str">
            <v>Equity</v>
          </cell>
          <cell r="L215">
            <v>650</v>
          </cell>
          <cell r="M215">
            <v>17541842.5</v>
          </cell>
          <cell r="AI215" t="str">
            <v>Scheme E TIER I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K216" t="str">
            <v>Equity</v>
          </cell>
          <cell r="L216">
            <v>4885</v>
          </cell>
          <cell r="M216">
            <v>37082279.25</v>
          </cell>
          <cell r="AI216" t="str">
            <v>Scheme E TIER I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AI217" t="str">
            <v>Scheme E TIER I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K218" t="str">
            <v>Equity</v>
          </cell>
          <cell r="L218">
            <v>24659</v>
          </cell>
          <cell r="M218">
            <v>92183972.650000006</v>
          </cell>
          <cell r="AI218" t="str">
            <v>Scheme E TIER I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K219" t="str">
            <v>Equity</v>
          </cell>
          <cell r="L219">
            <v>4515</v>
          </cell>
          <cell r="M219">
            <v>22155105</v>
          </cell>
          <cell r="AI219" t="str">
            <v>Scheme E TIER I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K220" t="str">
            <v>Equity</v>
          </cell>
          <cell r="L220">
            <v>18400</v>
          </cell>
          <cell r="M220">
            <v>10672920</v>
          </cell>
          <cell r="AI220" t="str">
            <v>Scheme E TIER I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K221" t="str">
            <v>Equity</v>
          </cell>
          <cell r="L221">
            <v>9950</v>
          </cell>
          <cell r="M221">
            <v>9370910</v>
          </cell>
          <cell r="AI221" t="str">
            <v>Scheme E TIER I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K222" t="str">
            <v>Equity</v>
          </cell>
          <cell r="L222">
            <v>25</v>
          </cell>
          <cell r="M222">
            <v>81231.25</v>
          </cell>
          <cell r="AI222" t="str">
            <v>Scheme E TIER II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K223" t="str">
            <v>Equity</v>
          </cell>
          <cell r="L223">
            <v>48</v>
          </cell>
          <cell r="M223">
            <v>1295397.6000000001</v>
          </cell>
          <cell r="AI223" t="str">
            <v>Scheme E TIER II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K224" t="str">
            <v>Equity</v>
          </cell>
          <cell r="L224">
            <v>43</v>
          </cell>
          <cell r="M224">
            <v>154417.29999999999</v>
          </cell>
          <cell r="AI224" t="str">
            <v>Scheme E TIER II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K225" t="str">
            <v>Equity</v>
          </cell>
          <cell r="L225">
            <v>3220</v>
          </cell>
          <cell r="M225">
            <v>1553328</v>
          </cell>
          <cell r="AI225" t="str">
            <v>Scheme E TIER II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K226" t="str">
            <v>Equity</v>
          </cell>
          <cell r="L226">
            <v>2285</v>
          </cell>
          <cell r="M226">
            <v>1912887.75</v>
          </cell>
          <cell r="AI226" t="str">
            <v>Scheme E TIER II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K227" t="str">
            <v>Equity</v>
          </cell>
          <cell r="L227">
            <v>285</v>
          </cell>
          <cell r="M227">
            <v>738691.5</v>
          </cell>
          <cell r="AI227" t="str">
            <v>Scheme E TIER II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K228" t="str">
            <v>Equity</v>
          </cell>
          <cell r="L228">
            <v>192</v>
          </cell>
          <cell r="M228">
            <v>898214.40000000002</v>
          </cell>
          <cell r="AI228" t="str">
            <v>Scheme E TIER II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K229" t="str">
            <v>Equity</v>
          </cell>
          <cell r="L229">
            <v>1365</v>
          </cell>
          <cell r="M229">
            <v>1632540</v>
          </cell>
          <cell r="AI229" t="str">
            <v>Scheme E TIER II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K230" t="str">
            <v>Equity</v>
          </cell>
          <cell r="L230">
            <v>3375</v>
          </cell>
          <cell r="M230">
            <v>6398662.5</v>
          </cell>
          <cell r="AI230" t="str">
            <v>Scheme E TIER II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K231" t="str">
            <v>Equity</v>
          </cell>
          <cell r="L231">
            <v>1290</v>
          </cell>
          <cell r="M231">
            <v>723432</v>
          </cell>
          <cell r="AI231" t="str">
            <v>Scheme E TIER II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K232" t="str">
            <v>Equity</v>
          </cell>
          <cell r="L232">
            <v>768</v>
          </cell>
          <cell r="M232">
            <v>723302.40000000002</v>
          </cell>
          <cell r="AI232" t="str">
            <v>Scheme E TIER II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K233" t="str">
            <v>Equity</v>
          </cell>
          <cell r="L233">
            <v>332</v>
          </cell>
          <cell r="M233">
            <v>1197192</v>
          </cell>
          <cell r="AI233" t="str">
            <v>Scheme E TIER II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K234" t="str">
            <v>Equity</v>
          </cell>
          <cell r="L234">
            <v>1455</v>
          </cell>
          <cell r="M234">
            <v>843972.75</v>
          </cell>
          <cell r="AI234" t="str">
            <v>Scheme E TIER II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K235" t="str">
            <v>Equity</v>
          </cell>
          <cell r="L235">
            <v>4940</v>
          </cell>
          <cell r="M235">
            <v>1037153</v>
          </cell>
          <cell r="AI235" t="str">
            <v>Scheme E TIER II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K236" t="str">
            <v>Equity</v>
          </cell>
          <cell r="L236">
            <v>8</v>
          </cell>
          <cell r="M236">
            <v>323372.40000000002</v>
          </cell>
          <cell r="AI236" t="str">
            <v>Scheme E TIER II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K237" t="str">
            <v>Equity</v>
          </cell>
          <cell r="L237">
            <v>17637</v>
          </cell>
          <cell r="M237">
            <v>13054025.550000001</v>
          </cell>
          <cell r="AI237" t="str">
            <v>Scheme E TIER II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K238" t="str">
            <v>Equity</v>
          </cell>
          <cell r="L238">
            <v>1560</v>
          </cell>
          <cell r="M238">
            <v>1088646</v>
          </cell>
          <cell r="AI238" t="str">
            <v>Scheme E TIER II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K239" t="str">
            <v>Equity</v>
          </cell>
          <cell r="L239">
            <v>7320</v>
          </cell>
          <cell r="M239">
            <v>945744</v>
          </cell>
          <cell r="AI239" t="str">
            <v>Scheme E TIER II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K240" t="str">
            <v>Equity</v>
          </cell>
          <cell r="L240">
            <v>1510</v>
          </cell>
          <cell r="M240">
            <v>1122609.5</v>
          </cell>
          <cell r="AI240" t="str">
            <v>Scheme E TIER II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K241" t="str">
            <v>Equity</v>
          </cell>
          <cell r="L241">
            <v>5055</v>
          </cell>
          <cell r="M241">
            <v>3430070.25</v>
          </cell>
          <cell r="AI241" t="str">
            <v>Scheme E TIER II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K242" t="str">
            <v>Equity</v>
          </cell>
          <cell r="L242">
            <v>250</v>
          </cell>
          <cell r="M242">
            <v>758550</v>
          </cell>
          <cell r="AI242" t="str">
            <v>Scheme E TIER II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K243" t="str">
            <v>Equity</v>
          </cell>
          <cell r="L243">
            <v>96</v>
          </cell>
          <cell r="M243">
            <v>1891747.2</v>
          </cell>
          <cell r="AI243" t="str">
            <v>Scheme E TIER II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K244" t="str">
            <v>Equity</v>
          </cell>
          <cell r="L244">
            <v>300</v>
          </cell>
          <cell r="M244">
            <v>266445</v>
          </cell>
          <cell r="AI244" t="str">
            <v>Scheme E TIER II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K245" t="str">
            <v>Equity</v>
          </cell>
          <cell r="L245">
            <v>1920</v>
          </cell>
          <cell r="M245">
            <v>7177632</v>
          </cell>
          <cell r="AI245" t="str">
            <v>Scheme E TIER II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K246" t="str">
            <v>Equity</v>
          </cell>
          <cell r="L246">
            <v>1905</v>
          </cell>
          <cell r="M246">
            <v>1798510.5</v>
          </cell>
          <cell r="AI246" t="str">
            <v>Scheme E TIER II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K247" t="str">
            <v>Equity</v>
          </cell>
          <cell r="L247">
            <v>425</v>
          </cell>
          <cell r="M247">
            <v>518138.75</v>
          </cell>
          <cell r="AI247" t="str">
            <v>Scheme E TIER II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K248" t="str">
            <v>Equity</v>
          </cell>
          <cell r="L248">
            <v>10500</v>
          </cell>
          <cell r="M248">
            <v>1306200</v>
          </cell>
          <cell r="AI248" t="str">
            <v>Scheme E TIER II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K249" t="str">
            <v>Equity</v>
          </cell>
          <cell r="L249">
            <v>390</v>
          </cell>
          <cell r="M249">
            <v>2960509.5</v>
          </cell>
          <cell r="AI249" t="str">
            <v>Scheme E TIER II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K250" t="str">
            <v>Equity</v>
          </cell>
          <cell r="L250">
            <v>940</v>
          </cell>
          <cell r="M250">
            <v>1683117</v>
          </cell>
          <cell r="AI250" t="str">
            <v>Scheme E TIER II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K251" t="str">
            <v>Equity</v>
          </cell>
          <cell r="L251">
            <v>360</v>
          </cell>
          <cell r="M251">
            <v>1766520</v>
          </cell>
          <cell r="AI251" t="str">
            <v>Scheme E TIER II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K252" t="str">
            <v>Equity</v>
          </cell>
          <cell r="L252">
            <v>1090</v>
          </cell>
          <cell r="M252">
            <v>708009.5</v>
          </cell>
          <cell r="AI252" t="str">
            <v>Scheme E TIER II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K253" t="str">
            <v>Equity</v>
          </cell>
          <cell r="L253">
            <v>2140</v>
          </cell>
          <cell r="M253">
            <v>2822874</v>
          </cell>
          <cell r="AI253" t="str">
            <v>Scheme E TIER II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K254" t="str">
            <v>Equity</v>
          </cell>
          <cell r="L254">
            <v>63</v>
          </cell>
          <cell r="M254">
            <v>1033590.6</v>
          </cell>
          <cell r="AI254" t="str">
            <v>Scheme E TIER II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K255" t="str">
            <v>Equity</v>
          </cell>
          <cell r="L255">
            <v>7552</v>
          </cell>
          <cell r="M255">
            <v>14256288</v>
          </cell>
          <cell r="AI255" t="str">
            <v>Scheme E TIER II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K256" t="str">
            <v>Equity</v>
          </cell>
          <cell r="L256">
            <v>815</v>
          </cell>
          <cell r="M256">
            <v>2055756</v>
          </cell>
          <cell r="AI256" t="str">
            <v>Scheme E TIER II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K257" t="str">
            <v>Equity</v>
          </cell>
          <cell r="L257">
            <v>280</v>
          </cell>
          <cell r="M257">
            <v>392350</v>
          </cell>
          <cell r="AI257" t="str">
            <v>Scheme E TIER II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K258" t="str">
            <v>Equity</v>
          </cell>
          <cell r="L258">
            <v>8530</v>
          </cell>
          <cell r="M258">
            <v>12619282</v>
          </cell>
          <cell r="AI258" t="str">
            <v>Scheme E TIER II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K259" t="str">
            <v>Equity</v>
          </cell>
          <cell r="L259">
            <v>2425</v>
          </cell>
          <cell r="M259">
            <v>1153208.75</v>
          </cell>
          <cell r="AI259" t="str">
            <v>Scheme E TIER II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K260" t="str">
            <v>Equity</v>
          </cell>
          <cell r="L260">
            <v>1450</v>
          </cell>
          <cell r="M260">
            <v>1611602.5</v>
          </cell>
          <cell r="AI260" t="str">
            <v>Scheme E TIER II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K261" t="str">
            <v>Equity</v>
          </cell>
          <cell r="L261">
            <v>503</v>
          </cell>
          <cell r="M261">
            <v>3509581.9</v>
          </cell>
          <cell r="AI261" t="str">
            <v>Scheme E TIER II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K262" t="str">
            <v>Equity</v>
          </cell>
          <cell r="L262">
            <v>1075</v>
          </cell>
          <cell r="M262">
            <v>803132.5</v>
          </cell>
          <cell r="AI262" t="str">
            <v>Scheme E TIER II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K263" t="str">
            <v>Equity</v>
          </cell>
          <cell r="L263">
            <v>9628</v>
          </cell>
          <cell r="M263">
            <v>4433212.5999999996</v>
          </cell>
          <cell r="AI263" t="str">
            <v>Scheme E TIER II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K264" t="str">
            <v>Equity</v>
          </cell>
          <cell r="L264">
            <v>2815</v>
          </cell>
          <cell r="M264">
            <v>2013710.25</v>
          </cell>
          <cell r="AI264" t="str">
            <v>Scheme E TIER II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K265" t="str">
            <v>Equity</v>
          </cell>
          <cell r="L265">
            <v>18553</v>
          </cell>
          <cell r="M265">
            <v>4045481.65</v>
          </cell>
          <cell r="AI265" t="str">
            <v>Scheme E TIER II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K266" t="str">
            <v>Equity</v>
          </cell>
          <cell r="L266">
            <v>2875</v>
          </cell>
          <cell r="M266">
            <v>1108168.75</v>
          </cell>
          <cell r="AI266" t="str">
            <v>Scheme E TIER II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K267" t="str">
            <v>Equity</v>
          </cell>
          <cell r="L267">
            <v>3117</v>
          </cell>
          <cell r="M267">
            <v>8061964.6500000004</v>
          </cell>
          <cell r="AI267" t="str">
            <v>Scheme E TIER II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K268" t="str">
            <v>Equity</v>
          </cell>
          <cell r="L268">
            <v>8720</v>
          </cell>
          <cell r="M268">
            <v>1067764</v>
          </cell>
          <cell r="AI268" t="str">
            <v>Scheme E TIER II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K269" t="str">
            <v>Equity</v>
          </cell>
          <cell r="L269">
            <v>1780</v>
          </cell>
          <cell r="M269">
            <v>837312</v>
          </cell>
          <cell r="AI269" t="str">
            <v>Scheme E TIER II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K270" t="str">
            <v>Equity</v>
          </cell>
          <cell r="L270">
            <v>3808</v>
          </cell>
          <cell r="M270">
            <v>3220425.6</v>
          </cell>
          <cell r="AI270" t="str">
            <v>Scheme E TIER II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K271" t="str">
            <v>Equity</v>
          </cell>
          <cell r="L271">
            <v>930</v>
          </cell>
          <cell r="M271">
            <v>571531.5</v>
          </cell>
          <cell r="AI271" t="str">
            <v>Scheme E TIER II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K272" t="str">
            <v>Equity</v>
          </cell>
          <cell r="L272">
            <v>5891</v>
          </cell>
          <cell r="M272">
            <v>1204120.3999999999</v>
          </cell>
          <cell r="AI272" t="str">
            <v>Scheme E TIER II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AI273" t="str">
            <v>Scheme E TIER II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K274" t="str">
            <v>MF</v>
          </cell>
          <cell r="L274">
            <v>7248.6210000000001</v>
          </cell>
          <cell r="M274">
            <v>8077185.5</v>
          </cell>
          <cell r="AI274" t="str">
            <v>Scheme E TIER II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K275" t="str">
            <v>Equity</v>
          </cell>
          <cell r="L275">
            <v>441</v>
          </cell>
          <cell r="M275">
            <v>155518.65</v>
          </cell>
          <cell r="AI275" t="str">
            <v>Scheme E TIER II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K276" t="str">
            <v>Equity</v>
          </cell>
          <cell r="L276">
            <v>1130</v>
          </cell>
          <cell r="M276">
            <v>494318.5</v>
          </cell>
          <cell r="AI276" t="str">
            <v>Scheme E TIER II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K277" t="str">
            <v>Equity</v>
          </cell>
          <cell r="L277">
            <v>815</v>
          </cell>
          <cell r="M277">
            <v>424126</v>
          </cell>
          <cell r="AI277" t="str">
            <v>Scheme E TIER II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K278" t="str">
            <v>Equity</v>
          </cell>
          <cell r="L278">
            <v>803</v>
          </cell>
          <cell r="M278">
            <v>2716508.85</v>
          </cell>
          <cell r="AI278" t="str">
            <v>Scheme E TIER II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K279" t="str">
            <v>Equity</v>
          </cell>
          <cell r="L279">
            <v>4170</v>
          </cell>
          <cell r="M279">
            <v>464955</v>
          </cell>
          <cell r="AI279" t="str">
            <v>Scheme E TIER II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K280" t="str">
            <v>Equity</v>
          </cell>
          <cell r="L280">
            <v>2084</v>
          </cell>
          <cell r="M280">
            <v>4918552.5999999996</v>
          </cell>
          <cell r="AI280" t="str">
            <v>Scheme E TIER II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K281" t="str">
            <v>Equity</v>
          </cell>
          <cell r="L281">
            <v>2622</v>
          </cell>
          <cell r="M281">
            <v>4709374.2</v>
          </cell>
          <cell r="AI281" t="str">
            <v>Scheme E TIER II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K282" t="str">
            <v>Equity</v>
          </cell>
          <cell r="L282">
            <v>20</v>
          </cell>
          <cell r="M282">
            <v>843419</v>
          </cell>
          <cell r="AI282" t="str">
            <v>Scheme E TIER II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K283" t="str">
            <v>Equity</v>
          </cell>
          <cell r="L283">
            <v>310</v>
          </cell>
          <cell r="M283">
            <v>2302199.5</v>
          </cell>
          <cell r="AI283" t="str">
            <v>Scheme E TIER II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K284" t="str">
            <v>Equity</v>
          </cell>
          <cell r="L284">
            <v>6197</v>
          </cell>
          <cell r="M284">
            <v>14675425.550000001</v>
          </cell>
          <cell r="AI284" t="str">
            <v>Scheme E TIER II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K285" t="str">
            <v>Equity</v>
          </cell>
          <cell r="L285">
            <v>4000</v>
          </cell>
          <cell r="M285">
            <v>883800</v>
          </cell>
          <cell r="AI285" t="str">
            <v>Scheme E TIER II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K286" t="str">
            <v>Equity</v>
          </cell>
          <cell r="L286">
            <v>1320</v>
          </cell>
          <cell r="M286">
            <v>423456</v>
          </cell>
          <cell r="AI286" t="str">
            <v>Scheme E TIER II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K287" t="str">
            <v>Equity</v>
          </cell>
          <cell r="L287">
            <v>1415</v>
          </cell>
          <cell r="M287">
            <v>534162.5</v>
          </cell>
          <cell r="AI287" t="str">
            <v>Scheme E TIER II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K288" t="str">
            <v>Equity</v>
          </cell>
          <cell r="L288">
            <v>5403</v>
          </cell>
          <cell r="M288">
            <v>3694571.4</v>
          </cell>
          <cell r="AI288" t="str">
            <v>Scheme E TIER II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AI289" t="str">
            <v>Scheme G TIER I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AI290" t="str">
            <v>Scheme G TIER I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AI291" t="str">
            <v>Scheme G TIER I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AI292" t="str">
            <v>Scheme G TIER I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AI293" t="str">
            <v>Scheme G TIER I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AI294" t="str">
            <v>Scheme G TIER I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AI295" t="str">
            <v>Scheme G TIER I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AI296" t="str">
            <v>Scheme G TIER I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AI297" t="str">
            <v>Scheme G TIER I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AI298" t="str">
            <v>Scheme G TIER I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AI299" t="str">
            <v>Scheme G TIER I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AI300" t="str">
            <v>Scheme G TIER I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AI301" t="str">
            <v>Scheme G TIER I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AI302" t="str">
            <v>Scheme G TIER I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AI303" t="str">
            <v>Scheme G TIER I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AI304" t="str">
            <v>Scheme G TIER I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AI305" t="str">
            <v>Scheme G TIER I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AI306" t="str">
            <v>Scheme G TIER I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AI307" t="str">
            <v>Scheme G TIER I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AI308" t="str">
            <v>Scheme G TIER I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AI309" t="str">
            <v>Scheme G TIER I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AI310" t="str">
            <v>Scheme G TIER I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AI311" t="str">
            <v>Scheme G TIER I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K312" t="str">
            <v>Bonds</v>
          </cell>
          <cell r="L312">
            <v>3</v>
          </cell>
          <cell r="M312">
            <v>3354612</v>
          </cell>
          <cell r="AI312" t="str">
            <v>Scheme G TIER I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AI313" t="str">
            <v>Scheme G TIER I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AI314" t="str">
            <v>Scheme G TIER I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AI315" t="str">
            <v>Scheme G TIER I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AI316" t="str">
            <v>Scheme G TIER I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AI317" t="str">
            <v>Scheme G TIER I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AI318" t="str">
            <v>Scheme G TIER I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AI319" t="str">
            <v>Scheme G TIER I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AI320" t="str">
            <v>Scheme G TIER I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AI321" t="str">
            <v>Scheme G TIER I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AI322" t="str">
            <v>Scheme G TIER I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AI323" t="str">
            <v>Scheme G TIER I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AI324" t="str">
            <v>Scheme G TIER I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AI325" t="str">
            <v>Scheme G TIER I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AI326" t="str">
            <v>Scheme G TIER I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AI327" t="str">
            <v>Scheme G TIER I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AI328" t="str">
            <v>Scheme G TIER I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AI329" t="str">
            <v>Scheme G TIER I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AI330" t="str">
            <v>Scheme G TIER I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AI331" t="str">
            <v>Scheme G TIER I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AI332" t="str">
            <v>Scheme G TIER I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AI333" t="str">
            <v>Scheme G TIER I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AI334" t="str">
            <v>Scheme G TIER I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AI335" t="str">
            <v>Scheme G TIER I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AI336" t="str">
            <v>Scheme G TIER I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AI337" t="str">
            <v>Scheme G TIER I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AI338" t="str">
            <v>Scheme G TIER I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AI339" t="str">
            <v>Scheme G TIER I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AI340" t="str">
            <v>Scheme G TIER I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AI341" t="str">
            <v>Scheme G TIER I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AI342" t="str">
            <v>Scheme G TIER I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AI343" t="str">
            <v>Scheme G TIER I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AI344" t="str">
            <v>Scheme G TIER II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AI345" t="str">
            <v>Scheme G TIER II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AI346" t="str">
            <v>Scheme G TIER II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AI347" t="str">
            <v>Scheme G TIER II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AI348" t="str">
            <v>Scheme G TIER II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AI349" t="str">
            <v>Scheme G TIER II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AI350" t="str">
            <v>Scheme G TIER II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AI351" t="str">
            <v>Scheme G TIER II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AI352" t="str">
            <v>Scheme G TIER II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AI353" t="str">
            <v>Scheme G TIER II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AI354" t="str">
            <v>Scheme G TIER II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AI355" t="str">
            <v>Scheme G TIER II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AI356" t="str">
            <v>Scheme G TIER II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AI357" t="str">
            <v>Scheme G TIER II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AI358" t="str">
            <v>Scheme G TIER II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AI359" t="str">
            <v>Scheme G TIER II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AI360" t="str">
            <v>Scheme G TIER II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AI361" t="str">
            <v>Scheme G TIER II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AI362" t="str">
            <v>Scheme G TIER II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AI363" t="str">
            <v>Scheme G TIER II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AI364" t="str">
            <v>Scheme G TIER II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K365" t="str">
            <v>MF</v>
          </cell>
          <cell r="L365">
            <v>6371.357</v>
          </cell>
          <cell r="M365">
            <v>7099644.5199999996</v>
          </cell>
          <cell r="AI365" t="str">
            <v>Scheme G TIER II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AI366" t="str">
            <v>Scheme G TIER II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AI367" t="str">
            <v>Scheme G TIER II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AI368" t="str">
            <v>Scheme G TIER II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AI369" t="str">
            <v>Scheme G TIER II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AI370" t="str">
            <v>Scheme G TIER II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AI371" t="str">
            <v>Scheme G TIER II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AI372" t="str">
            <v>Scheme G TIER II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AI373" t="str">
            <v>Scheme G TIER II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AI374" t="str">
            <v>Scheme G TIER II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AI375" t="str">
            <v>Scheme G TIER II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AI376" t="str">
            <v>Scheme G TIER II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AI377" t="str">
            <v>Scheme G TIER II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AI378" t="str">
            <v>Scheme G TIER II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AI379" t="str">
            <v>Scheme G TIER II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AI380" t="str">
            <v>Scheme G TIER II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AI381" t="str">
            <v>Scheme G TIER II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K382" t="str">
            <v>Equity</v>
          </cell>
          <cell r="L382">
            <v>4</v>
          </cell>
          <cell r="M382">
            <v>4784</v>
          </cell>
          <cell r="AI382" t="str">
            <v>Scheme Tax Saver Tier II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K383" t="str">
            <v>Equity</v>
          </cell>
          <cell r="L383">
            <v>6</v>
          </cell>
          <cell r="M383">
            <v>1259.7</v>
          </cell>
          <cell r="AI383" t="str">
            <v>Scheme Tax Saver Tier II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K384" t="str">
            <v>Equity</v>
          </cell>
          <cell r="L384">
            <v>1</v>
          </cell>
          <cell r="M384">
            <v>3606</v>
          </cell>
          <cell r="AI384" t="str">
            <v>Scheme Tax Saver Tier II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K385" t="str">
            <v>Equity</v>
          </cell>
          <cell r="L385">
            <v>1</v>
          </cell>
          <cell r="M385">
            <v>2591.9</v>
          </cell>
          <cell r="AI385" t="str">
            <v>Scheme Tax Saver Tier II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K386" t="str">
            <v>Equity</v>
          </cell>
          <cell r="L386">
            <v>4</v>
          </cell>
          <cell r="M386">
            <v>10345.799999999999</v>
          </cell>
          <cell r="AI386" t="str">
            <v>Scheme Tax Saver Tier II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K387" t="str">
            <v>Equity</v>
          </cell>
          <cell r="L387">
            <v>1</v>
          </cell>
          <cell r="M387">
            <v>352.65</v>
          </cell>
          <cell r="AI387" t="str">
            <v>Scheme Tax Saver Tier II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K388" t="str">
            <v>Equity</v>
          </cell>
          <cell r="L388">
            <v>37</v>
          </cell>
          <cell r="M388">
            <v>4780.3999999999996</v>
          </cell>
          <cell r="AI388" t="str">
            <v>Scheme Tax Saver Tier II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K389" t="str">
            <v>Equity</v>
          </cell>
          <cell r="L389">
            <v>35</v>
          </cell>
          <cell r="M389">
            <v>25905.25</v>
          </cell>
          <cell r="AI389" t="str">
            <v>Scheme Tax Saver Tier II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AI390" t="str">
            <v>Scheme Tax Saver Tier II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K391" t="str">
            <v>Equity</v>
          </cell>
          <cell r="L391">
            <v>6</v>
          </cell>
          <cell r="M391">
            <v>11375.4</v>
          </cell>
          <cell r="AI391" t="str">
            <v>Scheme Tax Saver Tier II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K392" t="str">
            <v>Equity</v>
          </cell>
          <cell r="L392">
            <v>9</v>
          </cell>
          <cell r="M392">
            <v>7611.3</v>
          </cell>
          <cell r="AI392" t="str">
            <v>Scheme Tax Saver Tier II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AI393" t="str">
            <v>Scheme Tax Saver Tier II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AI394" t="str">
            <v>Scheme Tax Saver Tier II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K395" t="str">
            <v>Equity</v>
          </cell>
          <cell r="L395">
            <v>4</v>
          </cell>
          <cell r="M395">
            <v>2791.4</v>
          </cell>
          <cell r="AI395" t="str">
            <v>Scheme Tax Saver Tier II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K396" t="str">
            <v>Equity</v>
          </cell>
          <cell r="L396">
            <v>3</v>
          </cell>
          <cell r="M396">
            <v>1411.2</v>
          </cell>
          <cell r="AI396" t="str">
            <v>Scheme Tax Saver Tier II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K397" t="str">
            <v>Equity</v>
          </cell>
          <cell r="L397">
            <v>33</v>
          </cell>
          <cell r="M397">
            <v>6745.2</v>
          </cell>
          <cell r="AI397" t="str">
            <v>Scheme Tax Saver Tier II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K398" t="str">
            <v>Equity</v>
          </cell>
          <cell r="L398">
            <v>6</v>
          </cell>
          <cell r="M398">
            <v>5650.8</v>
          </cell>
          <cell r="AI398" t="str">
            <v>Scheme Tax Saver Tier II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K399" t="str">
            <v>Equity</v>
          </cell>
          <cell r="L399">
            <v>10</v>
          </cell>
          <cell r="M399">
            <v>8371.5</v>
          </cell>
          <cell r="AI399" t="str">
            <v>Scheme Tax Saver Tier II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AI400" t="str">
            <v>Scheme Tax Saver Tier II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K401" t="str">
            <v>MF</v>
          </cell>
          <cell r="L401">
            <v>53.841999999999999</v>
          </cell>
          <cell r="M401">
            <v>59996.49</v>
          </cell>
          <cell r="AI401" t="str">
            <v>Scheme Tax Saver Tier II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K402" t="str">
            <v>Equity</v>
          </cell>
          <cell r="L402">
            <v>2</v>
          </cell>
          <cell r="M402">
            <v>1160.0999999999999</v>
          </cell>
          <cell r="AI402" t="str">
            <v>Scheme Tax Saver Tier II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K403" t="str">
            <v>Equity</v>
          </cell>
          <cell r="L403">
            <v>4</v>
          </cell>
          <cell r="M403">
            <v>5588</v>
          </cell>
          <cell r="AI403" t="str">
            <v>Scheme Tax Saver Tier II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K404" t="str">
            <v>Equity</v>
          </cell>
          <cell r="L404">
            <v>20</v>
          </cell>
          <cell r="M404">
            <v>9209</v>
          </cell>
          <cell r="AI404" t="str">
            <v>Scheme Tax Saver Tier II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K405" t="str">
            <v>Equity</v>
          </cell>
          <cell r="L405">
            <v>11</v>
          </cell>
          <cell r="M405">
            <v>4152.5</v>
          </cell>
          <cell r="AI405" t="str">
            <v>Scheme Tax Saver Tier II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K406" t="str">
            <v>Equity</v>
          </cell>
          <cell r="L406">
            <v>19</v>
          </cell>
          <cell r="M406">
            <v>28108.6</v>
          </cell>
          <cell r="AI406" t="str">
            <v>Scheme Tax Saver Tier II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K407" t="str">
            <v>Equity</v>
          </cell>
          <cell r="L407">
            <v>16</v>
          </cell>
          <cell r="M407">
            <v>30204</v>
          </cell>
          <cell r="AI407" t="str">
            <v>Scheme Tax Saver Tier II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K408" t="str">
            <v>Equity</v>
          </cell>
          <cell r="L408">
            <v>12</v>
          </cell>
          <cell r="M408">
            <v>28417.8</v>
          </cell>
          <cell r="AI408" t="str">
            <v>Scheme Tax Saver Tier II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K409" t="str">
            <v>Equity</v>
          </cell>
          <cell r="L409">
            <v>1</v>
          </cell>
          <cell r="M409">
            <v>7426.45</v>
          </cell>
          <cell r="AI409" t="str">
            <v>Scheme Tax Saver Tier II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K410" t="str">
            <v>Equity</v>
          </cell>
          <cell r="L410">
            <v>1</v>
          </cell>
          <cell r="M410">
            <v>649.54999999999995</v>
          </cell>
          <cell r="AI410" t="str">
            <v>Scheme Tax Saver Tier II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K411" t="str">
            <v>Equity</v>
          </cell>
          <cell r="L411">
            <v>11</v>
          </cell>
          <cell r="M411">
            <v>7521.8</v>
          </cell>
          <cell r="AI411" t="str">
            <v>Scheme Tax Saver Tier II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K412" t="str">
            <v>Equity</v>
          </cell>
          <cell r="L412">
            <v>4</v>
          </cell>
          <cell r="M412">
            <v>5276.4</v>
          </cell>
          <cell r="AI412" t="str">
            <v>Scheme Tax Saver Tier II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K413" t="str">
            <v>Equity</v>
          </cell>
          <cell r="L413">
            <v>2</v>
          </cell>
          <cell r="M413">
            <v>3581.1</v>
          </cell>
          <cell r="AI413" t="str">
            <v>Scheme Tax Saver Tier II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K414" t="str">
            <v>Equity</v>
          </cell>
          <cell r="L414">
            <v>50</v>
          </cell>
          <cell r="M414">
            <v>6220</v>
          </cell>
          <cell r="AI414" t="str">
            <v>Scheme Tax Saver Tier II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K415" t="str">
            <v>Equity</v>
          </cell>
          <cell r="L415">
            <v>4</v>
          </cell>
          <cell r="M415">
            <v>3776.4</v>
          </cell>
          <cell r="AI415" t="str">
            <v>Scheme Tax Saver Tier II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K416" t="str">
            <v>Equity</v>
          </cell>
          <cell r="L416">
            <v>7</v>
          </cell>
          <cell r="M416">
            <v>12572.7</v>
          </cell>
          <cell r="AI416" t="str">
            <v>Scheme Tax Saver Tier II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K417" t="str">
            <v>Equity</v>
          </cell>
          <cell r="L417">
            <v>13</v>
          </cell>
          <cell r="M417">
            <v>8821.15</v>
          </cell>
          <cell r="AI417" t="str">
            <v>Scheme Tax Saver Tier II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AI418" t="str">
            <v>Scheme Tax Saver Tier II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K419" t="str">
            <v>Equity</v>
          </cell>
          <cell r="L419">
            <v>5</v>
          </cell>
          <cell r="M419">
            <v>18691.75</v>
          </cell>
          <cell r="AI419" t="str">
            <v>Scheme Tax Saver Tier II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K420" t="str">
            <v>Equity</v>
          </cell>
          <cell r="L420">
            <v>4</v>
          </cell>
          <cell r="M420">
            <v>9440.6</v>
          </cell>
          <cell r="AI420" t="str">
            <v>Scheme Tax Saver Tier II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K421" t="str">
            <v>Equity</v>
          </cell>
          <cell r="L421">
            <v>1</v>
          </cell>
          <cell r="M421">
            <v>4907</v>
          </cell>
          <cell r="AI421" t="str">
            <v>Scheme Tax Saver Tier II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K422" t="str">
            <v>Equity</v>
          </cell>
          <cell r="L422">
            <v>2</v>
          </cell>
          <cell r="M422">
            <v>6765.9</v>
          </cell>
          <cell r="AI422" t="str">
            <v>Scheme Tax Saver Tier II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K423" t="str">
            <v>Equity</v>
          </cell>
          <cell r="L423">
            <v>2</v>
          </cell>
          <cell r="M423">
            <v>5044.8</v>
          </cell>
          <cell r="AI423" t="str">
            <v>Scheme Tax Saver Tier II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K424" t="str">
            <v>Equity</v>
          </cell>
          <cell r="L424">
            <v>34</v>
          </cell>
          <cell r="M424">
            <v>7413.7</v>
          </cell>
          <cell r="AI424" t="str">
            <v>Scheme Tax Saver Tier II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K425" t="str">
            <v>Equity</v>
          </cell>
          <cell r="L425">
            <v>1</v>
          </cell>
          <cell r="M425">
            <v>6977.3</v>
          </cell>
          <cell r="AI425" t="str">
            <v>Scheme Tax Saver Tier II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K426" t="str">
            <v>Equity</v>
          </cell>
          <cell r="L426">
            <v>4</v>
          </cell>
          <cell r="M426">
            <v>6344.2</v>
          </cell>
          <cell r="AI426" t="str">
            <v>Scheme Tax Saver Tier II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AI427" t="str">
            <v>Scheme Tax Saver Tier II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AI428" t="str">
            <v>Scheme Tax Saver Tier II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K429" t="str">
            <v>Equity</v>
          </cell>
          <cell r="L429">
            <v>5</v>
          </cell>
          <cell r="M429">
            <v>1927.25</v>
          </cell>
          <cell r="AI429" t="str">
            <v>Scheme Tax Saver Tier II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K430" t="str">
            <v>Equity</v>
          </cell>
          <cell r="L430">
            <v>1</v>
          </cell>
          <cell r="M430">
            <v>3249.25</v>
          </cell>
          <cell r="AI430" t="str">
            <v>Scheme Tax Saver Tier II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AI431" t="str">
            <v>Scheme Tax Saver Tier II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K432" t="str">
            <v>Equity</v>
          </cell>
          <cell r="L432">
            <v>8</v>
          </cell>
          <cell r="M432">
            <v>3859.2</v>
          </cell>
          <cell r="AI432" t="str">
            <v>Scheme Tax Saver Tier II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K433" t="str">
            <v>Equity</v>
          </cell>
          <cell r="L433">
            <v>2</v>
          </cell>
          <cell r="M433">
            <v>1430.7</v>
          </cell>
          <cell r="AI433" t="str">
            <v>Scheme Tax Saver Tier II</v>
          </cell>
        </row>
      </sheetData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0DCBE-656C-4686-9DBF-61717D5CD35A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8AD2B548-F5F1-46BD-9766-16C9316526D2}" name="ISIN No." dataDxfId="6"/>
    <tableColumn id="2" xr3:uid="{D422F836-E1F0-48CF-8563-D3CA5560D0C6}" name="Name of the Instrument" dataDxfId="5">
      <calculatedColumnFormula>VLOOKUP(Table134567[[#This Row],[ISIN No.]],'[1]Crisil data '!E:F,2,0)</calculatedColumnFormula>
    </tableColumn>
    <tableColumn id="3" xr3:uid="{F5DADF88-2BC5-4ACB-9E10-26C33CDB1B27}" name="Industry " dataDxfId="4">
      <calculatedColumnFormula>VLOOKUP(Table134567[[#This Row],[ISIN No.]],'[1]Crisil data '!E:I,5,0)</calculatedColumnFormula>
    </tableColumn>
    <tableColumn id="4" xr3:uid="{1FB70743-1766-4456-A03E-E366F06D84DC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6FD66B26-064B-4ECD-BE3A-EE93C8DBC16E}" name="Market Value" dataDxfId="2">
      <calculatedColumnFormula>SUMIFS('[1]Crisil data '!M:M,'[1]Crisil data '!AI:AI,'G-TIER II'!$D$3,'[1]Crisil data '!E:E,Table134567[[#This Row],[ISIN No.]])</calculatedColumnFormula>
    </tableColumn>
    <tableColumn id="6" xr3:uid="{4DE72D7C-077E-4D3F-B279-88C94A9D6B50}" name="% of Portfolio" dataDxfId="1" dataCellStyle="Percent">
      <calculatedColumnFormula>+F7/$F$87</calculatedColumnFormula>
    </tableColumn>
    <tableColumn id="7" xr3:uid="{B1820B9A-2FF6-4C49-9099-E6DA8D663C1F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6C04-7978-420C-B62A-107454FA6B48}">
  <dimension ref="A2:O112"/>
  <sheetViews>
    <sheetView showGridLines="0" tabSelected="1" view="pageBreakPreview" topLeftCell="B81" zoomScale="91" zoomScaleNormal="100" zoomScaleSheetLayoutView="91" workbookViewId="0">
      <selection activeCell="F89" sqref="F89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4" t="s">
        <v>86</v>
      </c>
      <c r="D2" s="45" t="s">
        <v>85</v>
      </c>
    </row>
    <row r="3" spans="1:8" x14ac:dyDescent="0.25">
      <c r="B3" s="44" t="s">
        <v>84</v>
      </c>
      <c r="D3" t="s">
        <v>83</v>
      </c>
    </row>
    <row r="4" spans="1:8" x14ac:dyDescent="0.25">
      <c r="B4" s="44" t="s">
        <v>82</v>
      </c>
      <c r="D4" s="43" t="e">
        <f>+#REF!</f>
        <v>#REF!</v>
      </c>
    </row>
    <row r="6" spans="1:8" x14ac:dyDescent="0.25">
      <c r="B6" s="42" t="s">
        <v>81</v>
      </c>
      <c r="C6" s="40" t="s">
        <v>80</v>
      </c>
      <c r="D6" s="40" t="s">
        <v>79</v>
      </c>
      <c r="E6" s="41" t="s">
        <v>78</v>
      </c>
      <c r="F6" s="40" t="s">
        <v>16</v>
      </c>
      <c r="G6" s="40" t="s">
        <v>15</v>
      </c>
      <c r="H6" s="39" t="s">
        <v>14</v>
      </c>
    </row>
    <row r="7" spans="1:8" x14ac:dyDescent="0.25">
      <c r="A7" s="10"/>
      <c r="B7" s="2" t="s">
        <v>77</v>
      </c>
      <c r="C7" s="2" t="str">
        <f>VLOOKUP(Table134567[[#This Row],[ISIN No.]],'[1]Crisil data '!E:F,2,0)</f>
        <v>8.30% GS 02.07.2040</v>
      </c>
      <c r="D7" s="2" t="str">
        <f>VLOOKUP(Table134567[[#This Row],[ISIN No.]],'[1]Crisil data '!E:I,5,0)</f>
        <v>GOI</v>
      </c>
      <c r="E7" s="38">
        <f>SUMIFS('[1]Crisil data '!L:L,'[1]Crisil data '!AI:AI,$D$3,'[1]Crisil data '!E:E,Table134567[[#This Row],[ISIN No.]])</f>
        <v>41400</v>
      </c>
      <c r="F7" s="2">
        <f>SUMIFS('[1]Crisil data '!M:M,'[1]Crisil data '!AI:AI,'G-TIER II'!$D$3,'[1]Crisil data '!E:E,Table134567[[#This Row],[ISIN No.]])</f>
        <v>4714549.2</v>
      </c>
      <c r="G7" s="37">
        <f>+F7/$F$87</f>
        <v>3.0823184597941353E-2</v>
      </c>
      <c r="H7" s="32" t="e">
        <f>VLOOKUP(Table134567[[#This Row],[ISIN No.]],#REF!,35,0)</f>
        <v>#REF!</v>
      </c>
    </row>
    <row r="8" spans="1:8" x14ac:dyDescent="0.25">
      <c r="A8" s="10"/>
      <c r="B8" s="2" t="s">
        <v>76</v>
      </c>
      <c r="C8" s="2" t="str">
        <f>VLOOKUP(Table134567[[#This Row],[ISIN No.]],'[1]Crisil data '!E:F,2,0)</f>
        <v>7.69% GOI 17.06.2043</v>
      </c>
      <c r="D8" s="2" t="str">
        <f>VLOOKUP(Table134567[[#This Row],[ISIN No.]],'[1]Crisil data '!E:I,5,0)</f>
        <v>GOI</v>
      </c>
      <c r="E8" s="38">
        <f>SUMIFS('[1]Crisil data '!L:L,'[1]Crisil data '!AI:AI,$D$3,'[1]Crisil data '!E:E,Table134567[[#This Row],[ISIN No.]])</f>
        <v>10000</v>
      </c>
      <c r="F8" s="2">
        <f>SUMIFS('[1]Crisil data '!M:M,'[1]Crisil data '!AI:AI,'G-TIER II'!$D$3,'[1]Crisil data '!E:E,Table134567[[#This Row],[ISIN No.]])</f>
        <v>1067948</v>
      </c>
      <c r="G8" s="37">
        <f>+F8/$F$87</f>
        <v>6.9821221390588663E-3</v>
      </c>
      <c r="H8" s="32" t="e">
        <f>VLOOKUP(Table134567[[#This Row],[ISIN No.]],#REF!,35,0)</f>
        <v>#REF!</v>
      </c>
    </row>
    <row r="9" spans="1:8" x14ac:dyDescent="0.25">
      <c r="A9" s="10"/>
      <c r="B9" s="2" t="s">
        <v>75</v>
      </c>
      <c r="C9" s="2" t="str">
        <f>VLOOKUP(Table134567[[#This Row],[ISIN No.]],'[1]Crisil data '!E:F,2,0)</f>
        <v>8.28% GOI 15.02.2032</v>
      </c>
      <c r="D9" s="2" t="str">
        <f>VLOOKUP(Table134567[[#This Row],[ISIN No.]],'[1]Crisil data '!E:I,5,0)</f>
        <v>GOI</v>
      </c>
      <c r="E9" s="38">
        <f>SUMIFS('[1]Crisil data '!L:L,'[1]Crisil data '!AI:AI,$D$3,'[1]Crisil data '!E:E,Table134567[[#This Row],[ISIN No.]])</f>
        <v>42000</v>
      </c>
      <c r="F9" s="2">
        <f>SUMIFS('[1]Crisil data '!M:M,'[1]Crisil data '!AI:AI,'G-TIER II'!$D$3,'[1]Crisil data '!E:E,Table134567[[#This Row],[ISIN No.]])</f>
        <v>4699094.4000000004</v>
      </c>
      <c r="G9" s="37">
        <f>+F9/$F$87</f>
        <v>3.0722142879398194E-2</v>
      </c>
      <c r="H9" s="32" t="e">
        <f>VLOOKUP(Table134567[[#This Row],[ISIN No.]],#REF!,35,0)</f>
        <v>#REF!</v>
      </c>
    </row>
    <row r="10" spans="1:8" x14ac:dyDescent="0.25">
      <c r="A10" s="10"/>
      <c r="B10" s="2" t="s">
        <v>74</v>
      </c>
      <c r="C10" s="2" t="str">
        <f>VLOOKUP(Table134567[[#This Row],[ISIN No.]],'[1]Crisil data '!E:F,2,0)</f>
        <v>7.62% GS 2039 (15-09-2039)</v>
      </c>
      <c r="D10" s="2" t="str">
        <f>VLOOKUP(Table134567[[#This Row],[ISIN No.]],'[1]Crisil data '!E:I,5,0)</f>
        <v>GOI</v>
      </c>
      <c r="E10" s="38">
        <f>SUMIFS('[1]Crisil data '!L:L,'[1]Crisil data '!AI:AI,$D$3,'[1]Crisil data '!E:E,Table134567[[#This Row],[ISIN No.]])</f>
        <v>10000</v>
      </c>
      <c r="F10" s="2">
        <f>SUMIFS('[1]Crisil data '!M:M,'[1]Crisil data '!AI:AI,'G-TIER II'!$D$3,'[1]Crisil data '!E:E,Table134567[[#This Row],[ISIN No.]])</f>
        <v>1064965</v>
      </c>
      <c r="G10" s="37">
        <f>+F10/$F$87</f>
        <v>6.9626196255087565E-3</v>
      </c>
      <c r="H10" s="32" t="e">
        <f>VLOOKUP(Table134567[[#This Row],[ISIN No.]],#REF!,35,0)</f>
        <v>#REF!</v>
      </c>
    </row>
    <row r="11" spans="1:8" x14ac:dyDescent="0.25">
      <c r="A11" s="10"/>
      <c r="B11" s="2" t="s">
        <v>73</v>
      </c>
      <c r="C11" s="2" t="str">
        <f>VLOOKUP(Table134567[[#This Row],[ISIN No.]],'[1]Crisil data '!E:F,2,0)</f>
        <v>6.57% GOI 2033 (MD 05/12/2033)</v>
      </c>
      <c r="D11" s="2" t="str">
        <f>VLOOKUP(Table134567[[#This Row],[ISIN No.]],'[1]Crisil data '!E:I,5,0)</f>
        <v>GOI</v>
      </c>
      <c r="E11" s="38">
        <f>SUMIFS('[1]Crisil data '!L:L,'[1]Crisil data '!AI:AI,$D$3,'[1]Crisil data '!E:E,Table134567[[#This Row],[ISIN No.]])</f>
        <v>161000</v>
      </c>
      <c r="F11" s="2">
        <f>SUMIFS('[1]Crisil data '!M:M,'[1]Crisil data '!AI:AI,'G-TIER II'!$D$3,'[1]Crisil data '!E:E,Table134567[[#This Row],[ISIN No.]])</f>
        <v>15963198.300000001</v>
      </c>
      <c r="G11" s="37">
        <f>+F11/$F$87</f>
        <v>0.10436556860504151</v>
      </c>
      <c r="H11" s="32" t="e">
        <f>VLOOKUP(Table134567[[#This Row],[ISIN No.]],#REF!,35,0)</f>
        <v>#REF!</v>
      </c>
    </row>
    <row r="12" spans="1:8" x14ac:dyDescent="0.25">
      <c r="A12" s="10"/>
      <c r="B12" s="2" t="s">
        <v>72</v>
      </c>
      <c r="C12" s="2" t="str">
        <f>VLOOKUP(Table134567[[#This Row],[ISIN No.]],'[1]Crisil data '!E:F,2,0)</f>
        <v>8.17% GS 2044 (01-DEC-2044).</v>
      </c>
      <c r="D12" s="2" t="str">
        <f>VLOOKUP(Table134567[[#This Row],[ISIN No.]],'[1]Crisil data '!E:I,5,0)</f>
        <v>GOI</v>
      </c>
      <c r="E12" s="38">
        <f>SUMIFS('[1]Crisil data '!L:L,'[1]Crisil data '!AI:AI,$D$3,'[1]Crisil data '!E:E,Table134567[[#This Row],[ISIN No.]])</f>
        <v>33000</v>
      </c>
      <c r="F12" s="2">
        <f>SUMIFS('[1]Crisil data '!M:M,'[1]Crisil data '!AI:AI,'G-TIER II'!$D$3,'[1]Crisil data '!E:E,Table134567[[#This Row],[ISIN No.]])</f>
        <v>3728792.1</v>
      </c>
      <c r="G12" s="37">
        <f>+F12/$F$87</f>
        <v>2.4378417182632305E-2</v>
      </c>
      <c r="H12" s="32" t="e">
        <f>VLOOKUP(Table134567[[#This Row],[ISIN No.]],#REF!,35,0)</f>
        <v>#REF!</v>
      </c>
    </row>
    <row r="13" spans="1:8" x14ac:dyDescent="0.25">
      <c r="A13" s="10"/>
      <c r="B13" s="2" t="s">
        <v>71</v>
      </c>
      <c r="C13" s="2" t="str">
        <f>VLOOKUP(Table134567[[#This Row],[ISIN No.]],'[1]Crisil data '!E:F,2,0)</f>
        <v>6.79% GS 26.12.2029</v>
      </c>
      <c r="D13" s="2" t="str">
        <f>VLOOKUP(Table134567[[#This Row],[ISIN No.]],'[1]Crisil data '!E:I,5,0)</f>
        <v>GOI</v>
      </c>
      <c r="E13" s="38">
        <f>SUMIFS('[1]Crisil data '!L:L,'[1]Crisil data '!AI:AI,$D$3,'[1]Crisil data '!E:E,Table134567[[#This Row],[ISIN No.]])</f>
        <v>10000</v>
      </c>
      <c r="F13" s="2">
        <f>SUMIFS('[1]Crisil data '!M:M,'[1]Crisil data '!AI:AI,'G-TIER II'!$D$3,'[1]Crisil data '!E:E,Table134567[[#This Row],[ISIN No.]])</f>
        <v>1022000</v>
      </c>
      <c r="G13" s="37">
        <f>+F13/$F$87</f>
        <v>6.6817193591056506E-3</v>
      </c>
      <c r="H13" s="32" t="e">
        <f>VLOOKUP(Table134567[[#This Row],[ISIN No.]],#REF!,35,0)</f>
        <v>#REF!</v>
      </c>
    </row>
    <row r="14" spans="1:8" x14ac:dyDescent="0.25">
      <c r="A14" s="10"/>
      <c r="B14" s="2" t="s">
        <v>70</v>
      </c>
      <c r="C14" s="2" t="str">
        <f>VLOOKUP(Table134567[[#This Row],[ISIN No.]],'[1]Crisil data '!E:F,2,0)</f>
        <v>7.72% GOI 26.10.2055.</v>
      </c>
      <c r="D14" s="2" t="str">
        <f>VLOOKUP(Table134567[[#This Row],[ISIN No.]],'[1]Crisil data '!E:I,5,0)</f>
        <v>GOI</v>
      </c>
      <c r="E14" s="38">
        <f>SUMIFS('[1]Crisil data '!L:L,'[1]Crisil data '!AI:AI,$D$3,'[1]Crisil data '!E:E,Table134567[[#This Row],[ISIN No.]])</f>
        <v>7000</v>
      </c>
      <c r="F14" s="2">
        <f>SUMIFS('[1]Crisil data '!M:M,'[1]Crisil data '!AI:AI,'G-TIER II'!$D$3,'[1]Crisil data '!E:E,Table134567[[#This Row],[ISIN No.]])</f>
        <v>756164.5</v>
      </c>
      <c r="G14" s="37">
        <f>+F14/$F$87</f>
        <v>4.9437171999202004E-3</v>
      </c>
      <c r="H14" s="32" t="e">
        <f>VLOOKUP(Table134567[[#This Row],[ISIN No.]],#REF!,35,0)</f>
        <v>#REF!</v>
      </c>
    </row>
    <row r="15" spans="1:8" x14ac:dyDescent="0.25">
      <c r="A15" s="10"/>
      <c r="B15" s="2" t="s">
        <v>69</v>
      </c>
      <c r="C15" s="2" t="str">
        <f>VLOOKUP(Table134567[[#This Row],[ISIN No.]],'[1]Crisil data '!E:F,2,0)</f>
        <v>7.73% GS  MD 19/12/2034</v>
      </c>
      <c r="D15" s="2" t="str">
        <f>VLOOKUP(Table134567[[#This Row],[ISIN No.]],'[1]Crisil data '!E:I,5,0)</f>
        <v>GOI</v>
      </c>
      <c r="E15" s="38">
        <f>SUMIFS('[1]Crisil data '!L:L,'[1]Crisil data '!AI:AI,$D$3,'[1]Crisil data '!E:E,Table134567[[#This Row],[ISIN No.]])</f>
        <v>39400</v>
      </c>
      <c r="F15" s="2">
        <f>SUMIFS('[1]Crisil data '!M:M,'[1]Crisil data '!AI:AI,'G-TIER II'!$D$3,'[1]Crisil data '!E:E,Table134567[[#This Row],[ISIN No.]])</f>
        <v>4248041.0199999996</v>
      </c>
      <c r="G15" s="37">
        <f>+F15/$F$87</f>
        <v>2.7773207359695608E-2</v>
      </c>
      <c r="H15" s="32" t="e">
        <f>VLOOKUP(Table134567[[#This Row],[ISIN No.]],#REF!,35,0)</f>
        <v>#REF!</v>
      </c>
    </row>
    <row r="16" spans="1:8" x14ac:dyDescent="0.25">
      <c r="A16" s="10"/>
      <c r="B16" s="2" t="s">
        <v>68</v>
      </c>
      <c r="C16" s="2" t="str">
        <f>VLOOKUP(Table134567[[#This Row],[ISIN No.]],'[1]Crisil data '!E:F,2,0)</f>
        <v>7.88% GOI 19.03.2030</v>
      </c>
      <c r="D16" s="2" t="str">
        <f>VLOOKUP(Table134567[[#This Row],[ISIN No.]],'[1]Crisil data '!E:I,5,0)</f>
        <v>GOI</v>
      </c>
      <c r="E16" s="38">
        <f>SUMIFS('[1]Crisil data '!L:L,'[1]Crisil data '!AI:AI,$D$3,'[1]Crisil data '!E:E,Table134567[[#This Row],[ISIN No.]])</f>
        <v>46200</v>
      </c>
      <c r="F16" s="2">
        <f>SUMIFS('[1]Crisil data '!M:M,'[1]Crisil data '!AI:AI,'G-TIER II'!$D$3,'[1]Crisil data '!E:E,Table134567[[#This Row],[ISIN No.]])</f>
        <v>5021584.26</v>
      </c>
      <c r="G16" s="37">
        <f>+F16/$F$87</f>
        <v>3.2830544778299629E-2</v>
      </c>
      <c r="H16" s="32" t="e">
        <f>VLOOKUP(Table134567[[#This Row],[ISIN No.]],#REF!,35,0)</f>
        <v>#REF!</v>
      </c>
    </row>
    <row r="17" spans="1:8" x14ac:dyDescent="0.25">
      <c r="A17" s="10"/>
      <c r="B17" s="2" t="s">
        <v>67</v>
      </c>
      <c r="C17" s="2" t="str">
        <f>VLOOKUP(Table134567[[#This Row],[ISIN No.]],'[1]Crisil data '!E:F,2,0)</f>
        <v>8.32% GS 02.08.2032</v>
      </c>
      <c r="D17" s="2" t="str">
        <f>VLOOKUP(Table134567[[#This Row],[ISIN No.]],'[1]Crisil data '!E:I,5,0)</f>
        <v>GOI</v>
      </c>
      <c r="E17" s="38">
        <f>SUMIFS('[1]Crisil data '!L:L,'[1]Crisil data '!AI:AI,$D$3,'[1]Crisil data '!E:E,Table134567[[#This Row],[ISIN No.]])</f>
        <v>46000</v>
      </c>
      <c r="F17" s="2">
        <f>SUMIFS('[1]Crisil data '!M:M,'[1]Crisil data '!AI:AI,'G-TIER II'!$D$3,'[1]Crisil data '!E:E,Table134567[[#This Row],[ISIN No.]])</f>
        <v>5191555.4000000004</v>
      </c>
      <c r="G17" s="37">
        <f>+F17/$F$87</f>
        <v>3.3941796692807717E-2</v>
      </c>
      <c r="H17" s="32" t="e">
        <f>VLOOKUP(Table134567[[#This Row],[ISIN No.]],#REF!,35,0)</f>
        <v>#REF!</v>
      </c>
    </row>
    <row r="18" spans="1:8" x14ac:dyDescent="0.25">
      <c r="A18" s="10"/>
      <c r="B18" s="2" t="s">
        <v>66</v>
      </c>
      <c r="C18" s="2" t="str">
        <f>VLOOKUP(Table134567[[#This Row],[ISIN No.]],'[1]Crisil data '!E:F,2,0)</f>
        <v>8.26% Government of India 02.08.2027</v>
      </c>
      <c r="D18" s="2" t="str">
        <f>VLOOKUP(Table134567[[#This Row],[ISIN No.]],'[1]Crisil data '!E:I,5,0)</f>
        <v>GOI</v>
      </c>
      <c r="E18" s="38">
        <f>SUMIFS('[1]Crisil data '!L:L,'[1]Crisil data '!AI:AI,$D$3,'[1]Crisil data '!E:E,Table134567[[#This Row],[ISIN No.]])</f>
        <v>126500</v>
      </c>
      <c r="F18" s="2">
        <f>SUMIFS('[1]Crisil data '!M:M,'[1]Crisil data '!AI:AI,'G-TIER II'!$D$3,'[1]Crisil data '!E:E,Table134567[[#This Row],[ISIN No.]])</f>
        <v>13871180.4</v>
      </c>
      <c r="G18" s="37">
        <f>+F18/$F$87</f>
        <v>9.0688194336914746E-2</v>
      </c>
      <c r="H18" s="32" t="e">
        <f>VLOOKUP(Table134567[[#This Row],[ISIN No.]],#REF!,35,0)</f>
        <v>#REF!</v>
      </c>
    </row>
    <row r="19" spans="1:8" x14ac:dyDescent="0.25">
      <c r="A19" s="10"/>
      <c r="B19" s="2" t="s">
        <v>65</v>
      </c>
      <c r="C19" s="2" t="str">
        <f>VLOOKUP(Table134567[[#This Row],[ISIN No.]],'[1]Crisil data '!E:F,2,0)</f>
        <v>7.68% GS 15.12.2023</v>
      </c>
      <c r="D19" s="2" t="str">
        <f>VLOOKUP(Table134567[[#This Row],[ISIN No.]],'[1]Crisil data '!E:I,5,0)</f>
        <v>GOI</v>
      </c>
      <c r="E19" s="38">
        <f>SUMIFS('[1]Crisil data '!L:L,'[1]Crisil data '!AI:AI,$D$3,'[1]Crisil data '!E:E,Table134567[[#This Row],[ISIN No.]])</f>
        <v>5000</v>
      </c>
      <c r="F19" s="2">
        <f>SUMIFS('[1]Crisil data '!M:M,'[1]Crisil data '!AI:AI,'G-TIER II'!$D$3,'[1]Crisil data '!E:E,Table134567[[#This Row],[ISIN No.]])</f>
        <v>524512.5</v>
      </c>
      <c r="G19" s="37">
        <f>+F19/$F$87</f>
        <v>3.4292028623707465E-3</v>
      </c>
      <c r="H19" s="32" t="e">
        <f>VLOOKUP(Table134567[[#This Row],[ISIN No.]],#REF!,35,0)</f>
        <v>#REF!</v>
      </c>
    </row>
    <row r="20" spans="1:8" x14ac:dyDescent="0.25">
      <c r="A20" s="10"/>
      <c r="B20" s="2" t="s">
        <v>64</v>
      </c>
      <c r="C20" s="2" t="str">
        <f>VLOOKUP(Table134567[[#This Row],[ISIN No.]],'[1]Crisil data '!E:F,2,0)</f>
        <v>8.33% GS 7.06.2036</v>
      </c>
      <c r="D20" s="2" t="str">
        <f>VLOOKUP(Table134567[[#This Row],[ISIN No.]],'[1]Crisil data '!E:I,5,0)</f>
        <v>GOI</v>
      </c>
      <c r="E20" s="38">
        <f>SUMIFS('[1]Crisil data '!L:L,'[1]Crisil data '!AI:AI,$D$3,'[1]Crisil data '!E:E,Table134567[[#This Row],[ISIN No.]])</f>
        <v>30000</v>
      </c>
      <c r="F20" s="2">
        <f>SUMIFS('[1]Crisil data '!M:M,'[1]Crisil data '!AI:AI,'G-TIER II'!$D$3,'[1]Crisil data '!E:E,Table134567[[#This Row],[ISIN No.]])</f>
        <v>3395847</v>
      </c>
      <c r="G20" s="37">
        <f>+F20/$F$87</f>
        <v>2.2201660117867755E-2</v>
      </c>
      <c r="H20" s="32" t="e">
        <f>VLOOKUP(Table134567[[#This Row],[ISIN No.]],#REF!,35,0)</f>
        <v>#REF!</v>
      </c>
    </row>
    <row r="21" spans="1:8" x14ac:dyDescent="0.25">
      <c r="A21" s="10"/>
      <c r="B21" s="2" t="s">
        <v>63</v>
      </c>
      <c r="C21" s="2" t="str">
        <f>VLOOKUP(Table134567[[#This Row],[ISIN No.]],'[1]Crisil data '!E:F,2,0)</f>
        <v>7.06 % GOI 10.10.2046</v>
      </c>
      <c r="D21" s="2" t="str">
        <f>VLOOKUP(Table134567[[#This Row],[ISIN No.]],'[1]Crisil data '!E:I,5,0)</f>
        <v>GOI</v>
      </c>
      <c r="E21" s="38">
        <f>SUMIFS('[1]Crisil data '!L:L,'[1]Crisil data '!AI:AI,$D$3,'[1]Crisil data '!E:E,Table134567[[#This Row],[ISIN No.]])</f>
        <v>20000</v>
      </c>
      <c r="F21" s="2">
        <f>SUMIFS('[1]Crisil data '!M:M,'[1]Crisil data '!AI:AI,'G-TIER II'!$D$3,'[1]Crisil data '!E:E,Table134567[[#This Row],[ISIN No.]])</f>
        <v>1998952</v>
      </c>
      <c r="G21" s="37">
        <f>+F21/$F$87</f>
        <v>1.3068920035541056E-2</v>
      </c>
      <c r="H21" s="32" t="e">
        <f>VLOOKUP(Table134567[[#This Row],[ISIN No.]],#REF!,35,0)</f>
        <v>#REF!</v>
      </c>
    </row>
    <row r="22" spans="1:8" x14ac:dyDescent="0.25">
      <c r="A22" s="10"/>
      <c r="B22" s="2" t="s">
        <v>62</v>
      </c>
      <c r="C22" s="2" t="str">
        <f>VLOOKUP(Table134567[[#This Row],[ISIN No.]],'[1]Crisil data '!E:F,2,0)</f>
        <v>7.61% GSEC 09.05.2030</v>
      </c>
      <c r="D22" s="2" t="str">
        <f>VLOOKUP(Table134567[[#This Row],[ISIN No.]],'[1]Crisil data '!E:I,5,0)</f>
        <v>GOI</v>
      </c>
      <c r="E22" s="38">
        <f>SUMIFS('[1]Crisil data '!L:L,'[1]Crisil data '!AI:AI,$D$3,'[1]Crisil data '!E:E,Table134567[[#This Row],[ISIN No.]])</f>
        <v>68000</v>
      </c>
      <c r="F22" s="2">
        <f>SUMIFS('[1]Crisil data '!M:M,'[1]Crisil data '!AI:AI,'G-TIER II'!$D$3,'[1]Crisil data '!E:E,Table134567[[#This Row],[ISIN No.]])</f>
        <v>7297862</v>
      </c>
      <c r="G22" s="37">
        <f>+F22/$F$87</f>
        <v>4.771258885076466E-2</v>
      </c>
      <c r="H22" s="32" t="e">
        <f>VLOOKUP(Table134567[[#This Row],[ISIN No.]],#REF!,35,0)</f>
        <v>#REF!</v>
      </c>
    </row>
    <row r="23" spans="1:8" x14ac:dyDescent="0.25">
      <c r="A23" s="10"/>
      <c r="B23" s="2" t="s">
        <v>61</v>
      </c>
      <c r="C23" s="2" t="str">
        <f>VLOOKUP(Table134567[[#This Row],[ISIN No.]],'[1]Crisil data '!E:F,2,0)</f>
        <v>7.95% GOI  28-Aug-2032</v>
      </c>
      <c r="D23" s="2" t="str">
        <f>VLOOKUP(Table134567[[#This Row],[ISIN No.]],'[1]Crisil data '!E:I,5,0)</f>
        <v>GOI</v>
      </c>
      <c r="E23" s="38">
        <f>SUMIFS('[1]Crisil data '!L:L,'[1]Crisil data '!AI:AI,$D$3,'[1]Crisil data '!E:E,Table134567[[#This Row],[ISIN No.]])</f>
        <v>78300</v>
      </c>
      <c r="F23" s="2">
        <f>SUMIFS('[1]Crisil data '!M:M,'[1]Crisil data '!AI:AI,'G-TIER II'!$D$3,'[1]Crisil data '!E:E,Table134567[[#This Row],[ISIN No.]])</f>
        <v>8622403.8300000001</v>
      </c>
      <c r="G23" s="37">
        <f>+F23/$F$87</f>
        <v>5.637229216530109E-2</v>
      </c>
      <c r="H23" s="32" t="e">
        <f>VLOOKUP(Table134567[[#This Row],[ISIN No.]],#REF!,35,0)</f>
        <v>#REF!</v>
      </c>
    </row>
    <row r="24" spans="1:8" x14ac:dyDescent="0.25">
      <c r="A24" s="10"/>
      <c r="B24" s="2" t="s">
        <v>60</v>
      </c>
      <c r="C24" s="2" t="str">
        <f>VLOOKUP(Table134567[[#This Row],[ISIN No.]],'[1]Crisil data '!E:F,2,0)</f>
        <v>8.67% Maharashtra SDL 24 Feb 2026</v>
      </c>
      <c r="D24" s="2" t="str">
        <f>VLOOKUP(Table134567[[#This Row],[ISIN No.]],'[1]Crisil data '!E:I,5,0)</f>
        <v>SDL</v>
      </c>
      <c r="E24" s="38">
        <f>SUMIFS('[1]Crisil data '!L:L,'[1]Crisil data '!AI:AI,$D$3,'[1]Crisil data '!E:E,Table134567[[#This Row],[ISIN No.]])</f>
        <v>10000</v>
      </c>
      <c r="F24" s="2">
        <f>SUMIFS('[1]Crisil data '!M:M,'[1]Crisil data '!AI:AI,'G-TIER II'!$D$3,'[1]Crisil data '!E:E,Table134567[[#This Row],[ISIN No.]])</f>
        <v>1097663</v>
      </c>
      <c r="G24" s="37">
        <f>+F24/$F$87</f>
        <v>7.1763954176849182E-3</v>
      </c>
      <c r="H24" s="32" t="e">
        <f>VLOOKUP(Table134567[[#This Row],[ISIN No.]],#REF!,35,0)</f>
        <v>#REF!</v>
      </c>
    </row>
    <row r="25" spans="1:8" x14ac:dyDescent="0.25">
      <c r="A25" s="10"/>
      <c r="B25" s="2" t="s">
        <v>59</v>
      </c>
      <c r="C25" s="2" t="str">
        <f>VLOOKUP(Table134567[[#This Row],[ISIN No.]],'[1]Crisil data '!E:F,2,0)</f>
        <v>6.63% MAHARASHTRA SDL 14-OCT-2030</v>
      </c>
      <c r="D25" s="2" t="str">
        <f>VLOOKUP(Table134567[[#This Row],[ISIN No.]],'[1]Crisil data '!E:I,5,0)</f>
        <v>SDL</v>
      </c>
      <c r="E25" s="38">
        <f>SUMIFS('[1]Crisil data '!L:L,'[1]Crisil data '!AI:AI,$D$3,'[1]Crisil data '!E:E,Table134567[[#This Row],[ISIN No.]])</f>
        <v>20000</v>
      </c>
      <c r="F25" s="2">
        <f>SUMIFS('[1]Crisil data '!M:M,'[1]Crisil data '!AI:AI,'G-TIER II'!$D$3,'[1]Crisil data '!E:E,Table134567[[#This Row],[ISIN No.]])</f>
        <v>1967176</v>
      </c>
      <c r="G25" s="37">
        <f>+F25/$F$87</f>
        <v>1.2861172174137004E-2</v>
      </c>
      <c r="H25" s="32" t="e">
        <f>VLOOKUP(Table134567[[#This Row],[ISIN No.]],#REF!,35,0)</f>
        <v>#REF!</v>
      </c>
    </row>
    <row r="26" spans="1:8" x14ac:dyDescent="0.25">
      <c r="A26" s="10"/>
      <c r="B26" s="2" t="s">
        <v>58</v>
      </c>
      <c r="C26" s="2" t="str">
        <f>VLOOKUP(Table134567[[#This Row],[ISIN No.]],'[1]Crisil data '!E:F,2,0)</f>
        <v>9.50% GUJARAT SDL 11-SEP-2023.</v>
      </c>
      <c r="D26" s="2" t="str">
        <f>VLOOKUP(Table134567[[#This Row],[ISIN No.]],'[1]Crisil data '!E:I,5,0)</f>
        <v>SDL</v>
      </c>
      <c r="E26" s="38">
        <f>SUMIFS('[1]Crisil data '!L:L,'[1]Crisil data '!AI:AI,$D$3,'[1]Crisil data '!E:E,Table134567[[#This Row],[ISIN No.]])</f>
        <v>20000</v>
      </c>
      <c r="F26" s="2">
        <f>SUMIFS('[1]Crisil data '!M:M,'[1]Crisil data '!AI:AI,'G-TIER II'!$D$3,'[1]Crisil data '!E:E,Table134567[[#This Row],[ISIN No.]])</f>
        <v>2140074</v>
      </c>
      <c r="G26" s="37">
        <f>+F26/$F$87</f>
        <v>1.3991559565282453E-2</v>
      </c>
      <c r="H26" s="32" t="e">
        <f>VLOOKUP(Table134567[[#This Row],[ISIN No.]],#REF!,35,0)</f>
        <v>#REF!</v>
      </c>
    </row>
    <row r="27" spans="1:8" x14ac:dyDescent="0.25">
      <c r="A27" s="10"/>
      <c r="B27" s="2" t="s">
        <v>57</v>
      </c>
      <c r="C27" s="2" t="str">
        <f>VLOOKUP(Table134567[[#This Row],[ISIN No.]],'[1]Crisil data '!E:F,2,0)</f>
        <v>8.38% Telangana SDL 2049</v>
      </c>
      <c r="D27" s="2" t="str">
        <f>VLOOKUP(Table134567[[#This Row],[ISIN No.]],'[1]Crisil data '!E:I,5,0)</f>
        <v>SDL</v>
      </c>
      <c r="E27" s="38">
        <f>SUMIFS('[1]Crisil data '!L:L,'[1]Crisil data '!AI:AI,$D$3,'[1]Crisil data '!E:E,Table134567[[#This Row],[ISIN No.]])</f>
        <v>10000</v>
      </c>
      <c r="F27" s="2">
        <f>SUMIFS('[1]Crisil data '!M:M,'[1]Crisil data '!AI:AI,'G-TIER II'!$D$3,'[1]Crisil data '!E:E,Table134567[[#This Row],[ISIN No.]])</f>
        <v>1138455</v>
      </c>
      <c r="G27" s="37">
        <f>+F27/$F$87</f>
        <v>7.4430888580925871E-3</v>
      </c>
      <c r="H27" s="32" t="e">
        <f>VLOOKUP(Table134567[[#This Row],[ISIN No.]],#REF!,35,0)</f>
        <v>#REF!</v>
      </c>
    </row>
    <row r="28" spans="1:8" x14ac:dyDescent="0.25">
      <c r="A28" s="10"/>
      <c r="B28" s="2" t="s">
        <v>56</v>
      </c>
      <c r="C28" s="2" t="str">
        <f>VLOOKUP(Table134567[[#This Row],[ISIN No.]],'[1]Crisil data '!E:F,2,0)</f>
        <v>8.19% Karnataka SDL 2029</v>
      </c>
      <c r="D28" s="2" t="str">
        <f>VLOOKUP(Table134567[[#This Row],[ISIN No.]],'[1]Crisil data '!E:I,5,0)</f>
        <v>SDL</v>
      </c>
      <c r="E28" s="38">
        <f>SUMIFS('[1]Crisil data '!L:L,'[1]Crisil data '!AI:AI,$D$3,'[1]Crisil data '!E:E,Table134567[[#This Row],[ISIN No.]])</f>
        <v>10000</v>
      </c>
      <c r="F28" s="2">
        <f>SUMIFS('[1]Crisil data '!M:M,'[1]Crisil data '!AI:AI,'G-TIER II'!$D$3,'[1]Crisil data '!E:E,Table134567[[#This Row],[ISIN No.]])</f>
        <v>1074502</v>
      </c>
      <c r="G28" s="37">
        <f>+F28/$F$87</f>
        <v>7.0249714430506262E-3</v>
      </c>
      <c r="H28" s="32" t="e">
        <f>VLOOKUP(Table134567[[#This Row],[ISIN No.]],#REF!,35,0)</f>
        <v>#REF!</v>
      </c>
    </row>
    <row r="29" spans="1:8" x14ac:dyDescent="0.25">
      <c r="A29" s="10"/>
      <c r="B29" s="2" t="s">
        <v>55</v>
      </c>
      <c r="C29" s="2" t="str">
        <f>VLOOKUP(Table134567[[#This Row],[ISIN No.]],'[1]Crisil data '!E:F,2,0)</f>
        <v>7.23% Karnataka SDL06-Nov-2028</v>
      </c>
      <c r="D29" s="2" t="str">
        <f>VLOOKUP(Table134567[[#This Row],[ISIN No.]],'[1]Crisil data '!E:I,5,0)</f>
        <v>SDL</v>
      </c>
      <c r="E29" s="38">
        <f>SUMIFS('[1]Crisil data '!L:L,'[1]Crisil data '!AI:AI,$D$3,'[1]Crisil data '!E:E,Table134567[[#This Row],[ISIN No.]])</f>
        <v>30000</v>
      </c>
      <c r="F29" s="2">
        <f>SUMIFS('[1]Crisil data '!M:M,'[1]Crisil data '!AI:AI,'G-TIER II'!$D$3,'[1]Crisil data '!E:E,Table134567[[#This Row],[ISIN No.]])</f>
        <v>3089052</v>
      </c>
      <c r="G29" s="37">
        <f>+F29/$F$87</f>
        <v>2.0195869422391419E-2</v>
      </c>
      <c r="H29" s="32" t="e">
        <f>VLOOKUP(Table134567[[#This Row],[ISIN No.]],#REF!,35,0)</f>
        <v>#REF!</v>
      </c>
    </row>
    <row r="30" spans="1:8" x14ac:dyDescent="0.25">
      <c r="A30" s="10"/>
      <c r="B30" s="2" t="s">
        <v>54</v>
      </c>
      <c r="C30" s="2" t="str">
        <f>VLOOKUP(Table134567[[#This Row],[ISIN No.]],'[1]Crisil data '!E:F,2,0)</f>
        <v>8.39% ANDHRA PRADESH SDL 06.02.2031</v>
      </c>
      <c r="D30" s="2" t="str">
        <f>VLOOKUP(Table134567[[#This Row],[ISIN No.]],'[1]Crisil data '!E:I,5,0)</f>
        <v>SDL</v>
      </c>
      <c r="E30" s="38">
        <f>SUMIFS('[1]Crisil data '!L:L,'[1]Crisil data '!AI:AI,$D$3,'[1]Crisil data '!E:E,Table134567[[#This Row],[ISIN No.]])</f>
        <v>10000</v>
      </c>
      <c r="F30" s="2">
        <f>SUMIFS('[1]Crisil data '!M:M,'[1]Crisil data '!AI:AI,'G-TIER II'!$D$3,'[1]Crisil data '!E:E,Table134567[[#This Row],[ISIN No.]])</f>
        <v>1088024</v>
      </c>
      <c r="G30" s="37">
        <f>+F30/$F$87</f>
        <v>7.1133767357843122E-3</v>
      </c>
      <c r="H30" s="32" t="e">
        <f>VLOOKUP(Table134567[[#This Row],[ISIN No.]],#REF!,35,0)</f>
        <v>#REF!</v>
      </c>
    </row>
    <row r="31" spans="1:8" x14ac:dyDescent="0.25">
      <c r="A31" s="10"/>
      <c r="B31" s="2" t="s">
        <v>53</v>
      </c>
      <c r="C31" s="2" t="str">
        <f>VLOOKUP(Table134567[[#This Row],[ISIN No.]],'[1]Crisil data '!E:F,2,0)</f>
        <v>SDL TAMIL NADU 8.05% 2028</v>
      </c>
      <c r="D31" s="2" t="str">
        <f>VLOOKUP(Table134567[[#This Row],[ISIN No.]],'[1]Crisil data '!E:I,5,0)</f>
        <v>SDL</v>
      </c>
      <c r="E31" s="38">
        <f>SUMIFS('[1]Crisil data '!L:L,'[1]Crisil data '!AI:AI,$D$3,'[1]Crisil data '!E:E,Table134567[[#This Row],[ISIN No.]])</f>
        <v>10000</v>
      </c>
      <c r="F31" s="2">
        <f>SUMIFS('[1]Crisil data '!M:M,'[1]Crisil data '!AI:AI,'G-TIER II'!$D$3,'[1]Crisil data '!E:E,Table134567[[#This Row],[ISIN No.]])</f>
        <v>1068757</v>
      </c>
      <c r="G31" s="37">
        <f>+F31/$F$87</f>
        <v>6.9874112887276692E-3</v>
      </c>
      <c r="H31" s="32" t="e">
        <f>VLOOKUP(Table134567[[#This Row],[ISIN No.]],#REF!,35,0)</f>
        <v>#REF!</v>
      </c>
    </row>
    <row r="32" spans="1:8" x14ac:dyDescent="0.25">
      <c r="A32" s="10"/>
      <c r="B32" s="2" t="s">
        <v>52</v>
      </c>
      <c r="C32" s="2" t="str">
        <f>VLOOKUP(Table134567[[#This Row],[ISIN No.]],'[1]Crisil data '!E:F,2,0)</f>
        <v>7.33% MAHARASHTRA SDL 2027</v>
      </c>
      <c r="D32" s="2" t="str">
        <f>VLOOKUP(Table134567[[#This Row],[ISIN No.]],'[1]Crisil data '!E:I,5,0)</f>
        <v>SDL</v>
      </c>
      <c r="E32" s="38">
        <f>SUMIFS('[1]Crisil data '!L:L,'[1]Crisil data '!AI:AI,$D$3,'[1]Crisil data '!E:E,Table134567[[#This Row],[ISIN No.]])</f>
        <v>12000</v>
      </c>
      <c r="F32" s="2">
        <f>SUMIFS('[1]Crisil data '!M:M,'[1]Crisil data '!AI:AI,'G-TIER II'!$D$3,'[1]Crisil data '!E:E,Table134567[[#This Row],[ISIN No.]])</f>
        <v>1251818.3999999999</v>
      </c>
      <c r="G32" s="37">
        <f>+F32/$F$87</f>
        <v>8.1842458291239342E-3</v>
      </c>
      <c r="H32" s="32" t="e">
        <f>VLOOKUP(Table134567[[#This Row],[ISIN No.]],#REF!,35,0)</f>
        <v>#REF!</v>
      </c>
    </row>
    <row r="33" spans="1:8" x14ac:dyDescent="0.25">
      <c r="A33" s="10"/>
      <c r="B33" s="2" t="s">
        <v>51</v>
      </c>
      <c r="C33" s="2" t="str">
        <f>VLOOKUP(Table134567[[#This Row],[ISIN No.]],'[1]Crisil data '!E:F,2,0)</f>
        <v>8.33 % KERALA SDL 30.05.2028</v>
      </c>
      <c r="D33" s="2" t="str">
        <f>VLOOKUP(Table134567[[#This Row],[ISIN No.]],'[1]Crisil data '!E:I,5,0)</f>
        <v>SDL</v>
      </c>
      <c r="E33" s="38">
        <f>SUMIFS('[1]Crisil data '!L:L,'[1]Crisil data '!AI:AI,$D$3,'[1]Crisil data '!E:E,Table134567[[#This Row],[ISIN No.]])</f>
        <v>10000</v>
      </c>
      <c r="F33" s="2">
        <f>SUMIFS('[1]Crisil data '!M:M,'[1]Crisil data '!AI:AI,'G-TIER II'!$D$3,'[1]Crisil data '!E:E,Table134567[[#This Row],[ISIN No.]])</f>
        <v>1082083</v>
      </c>
      <c r="G33" s="37">
        <f>+F33/$F$87</f>
        <v>7.074535155830842E-3</v>
      </c>
      <c r="H33" s="32" t="e">
        <f>VLOOKUP(Table134567[[#This Row],[ISIN No.]],#REF!,35,0)</f>
        <v>#REF!</v>
      </c>
    </row>
    <row r="34" spans="1:8" x14ac:dyDescent="0.25">
      <c r="A34" s="10"/>
      <c r="B34" s="2" t="s">
        <v>50</v>
      </c>
      <c r="C34" s="2" t="str">
        <f>VLOOKUP(Table134567[[#This Row],[ISIN No.]],'[1]Crisil data '!E:F,2,0)</f>
        <v>8.13 % KERALA SDL 21.03.2028</v>
      </c>
      <c r="D34" s="2" t="str">
        <f>VLOOKUP(Table134567[[#This Row],[ISIN No.]],'[1]Crisil data '!E:I,5,0)</f>
        <v>SDL</v>
      </c>
      <c r="E34" s="38">
        <f>SUMIFS('[1]Crisil data '!L:L,'[1]Crisil data '!AI:AI,$D$3,'[1]Crisil data '!E:E,Table134567[[#This Row],[ISIN No.]])</f>
        <v>1900</v>
      </c>
      <c r="F34" s="2">
        <f>SUMIFS('[1]Crisil data '!M:M,'[1]Crisil data '!AI:AI,'G-TIER II'!$D$3,'[1]Crisil data '!E:E,Table134567[[#This Row],[ISIN No.]])</f>
        <v>203799.32</v>
      </c>
      <c r="G34" s="37">
        <f>+F34/$F$87</f>
        <v>1.3324166945367587E-3</v>
      </c>
      <c r="H34" s="32" t="e">
        <f>VLOOKUP(Table134567[[#This Row],[ISIN No.]],#REF!,35,0)</f>
        <v>#REF!</v>
      </c>
    </row>
    <row r="35" spans="1:8" x14ac:dyDescent="0.25">
      <c r="A35" s="10"/>
      <c r="B35" s="2" t="s">
        <v>49</v>
      </c>
      <c r="C35" s="2" t="str">
        <f>VLOOKUP(Table134567[[#This Row],[ISIN No.]],'[1]Crisil data '!E:F,2,0)</f>
        <v>07.15% KARNATAKA SDL 09-Oct-2028</v>
      </c>
      <c r="D35" s="2" t="str">
        <f>VLOOKUP(Table134567[[#This Row],[ISIN No.]],'[1]Crisil data '!E:I,5,0)</f>
        <v>SDL</v>
      </c>
      <c r="E35" s="38">
        <f>SUMIFS('[1]Crisil data '!L:L,'[1]Crisil data '!AI:AI,$D$3,'[1]Crisil data '!E:E,Table134567[[#This Row],[ISIN No.]])</f>
        <v>20000</v>
      </c>
      <c r="F35" s="2">
        <f>SUMIFS('[1]Crisil data '!M:M,'[1]Crisil data '!AI:AI,'G-TIER II'!$D$3,'[1]Crisil data '!E:E,Table134567[[#This Row],[ISIN No.]])</f>
        <v>2050216</v>
      </c>
      <c r="G35" s="37">
        <f>+F35/$F$87</f>
        <v>1.3404078216779013E-2</v>
      </c>
      <c r="H35" s="32" t="e">
        <f>VLOOKUP(Table134567[[#This Row],[ISIN No.]],#REF!,35,0)</f>
        <v>#REF!</v>
      </c>
    </row>
    <row r="36" spans="1:8" x14ac:dyDescent="0.25">
      <c r="A36" s="10"/>
      <c r="B36" s="2" t="s">
        <v>48</v>
      </c>
      <c r="C36" s="2" t="str">
        <f>VLOOKUP(Table134567[[#This Row],[ISIN No.]],'[1]Crisil data '!E:F,2,0)</f>
        <v>8.69% Tamil Nadu SDL 24.02.2026</v>
      </c>
      <c r="D36" s="2" t="str">
        <f>VLOOKUP(Table134567[[#This Row],[ISIN No.]],'[1]Crisil data '!E:I,5,0)</f>
        <v>SDL</v>
      </c>
      <c r="E36" s="38">
        <f>SUMIFS('[1]Crisil data '!L:L,'[1]Crisil data '!AI:AI,$D$3,'[1]Crisil data '!E:E,Table134567[[#This Row],[ISIN No.]])</f>
        <v>3500</v>
      </c>
      <c r="F36" s="2">
        <f>SUMIFS('[1]Crisil data '!M:M,'[1]Crisil data '!AI:AI,'G-TIER II'!$D$3,'[1]Crisil data '!E:E,Table134567[[#This Row],[ISIN No.]])</f>
        <v>384435.45</v>
      </c>
      <c r="G36" s="37">
        <f>+F36/$F$87</f>
        <v>2.5133950964691711E-3</v>
      </c>
      <c r="H36" s="32" t="e">
        <f>VLOOKUP(Table134567[[#This Row],[ISIN No.]],#REF!,35,0)</f>
        <v>#REF!</v>
      </c>
    </row>
    <row r="37" spans="1:8" x14ac:dyDescent="0.25">
      <c r="A37" s="10"/>
      <c r="B37" s="2" t="s">
        <v>47</v>
      </c>
      <c r="C37" s="2" t="str">
        <f>VLOOKUP(Table134567[[#This Row],[ISIN No.]],'[1]Crisil data '!E:F,2,0)</f>
        <v>06.67 GOI 15 DEC- 2035</v>
      </c>
      <c r="D37" s="2" t="str">
        <f>VLOOKUP(Table134567[[#This Row],[ISIN No.]],'[1]Crisil data '!E:I,5,0)</f>
        <v>GOI</v>
      </c>
      <c r="E37" s="38">
        <f>SUMIFS('[1]Crisil data '!L:L,'[1]Crisil data '!AI:AI,$D$3,'[1]Crisil data '!E:E,Table134567[[#This Row],[ISIN No.]])</f>
        <v>50000</v>
      </c>
      <c r="F37" s="2">
        <f>SUMIFS('[1]Crisil data '!M:M,'[1]Crisil data '!AI:AI,'G-TIER II'!$D$3,'[1]Crisil data '!E:E,Table134567[[#This Row],[ISIN No.]])</f>
        <v>4896985</v>
      </c>
      <c r="G37" s="37">
        <f>+F37/$F$87</f>
        <v>3.2015929036937361E-2</v>
      </c>
      <c r="H37" s="32" t="e">
        <f>VLOOKUP(Table134567[[#This Row],[ISIN No.]],#REF!,35,0)</f>
        <v>#REF!</v>
      </c>
    </row>
    <row r="38" spans="1:8" x14ac:dyDescent="0.25">
      <c r="A38" s="10"/>
      <c r="B38" s="2" t="s">
        <v>46</v>
      </c>
      <c r="C38" s="2" t="str">
        <f>VLOOKUP(Table134567[[#This Row],[ISIN No.]],'[1]Crisil data '!E:F,2,0)</f>
        <v>8.60% GS 2028 (02-JUN-2028)</v>
      </c>
      <c r="D38" s="2" t="str">
        <f>VLOOKUP(Table134567[[#This Row],[ISIN No.]],'[1]Crisil data '!E:I,5,0)</f>
        <v>GOI</v>
      </c>
      <c r="E38" s="38">
        <f>SUMIFS('[1]Crisil data '!L:L,'[1]Crisil data '!AI:AI,$D$3,'[1]Crisil data '!E:E,Table134567[[#This Row],[ISIN No.]])</f>
        <v>18500</v>
      </c>
      <c r="F38" s="2">
        <f>SUMIFS('[1]Crisil data '!M:M,'[1]Crisil data '!AI:AI,'G-TIER II'!$D$3,'[1]Crisil data '!E:E,Table134567[[#This Row],[ISIN No.]])</f>
        <v>2063671.3</v>
      </c>
      <c r="G38" s="37">
        <f>+F38/$F$87</f>
        <v>1.3492047432525172E-2</v>
      </c>
      <c r="H38" s="32" t="e">
        <f>VLOOKUP(Table134567[[#This Row],[ISIN No.]],#REF!,35,0)</f>
        <v>#REF!</v>
      </c>
    </row>
    <row r="39" spans="1:8" x14ac:dyDescent="0.25">
      <c r="A39" s="10"/>
      <c r="B39" s="2" t="s">
        <v>45</v>
      </c>
      <c r="C39" s="2" t="str">
        <f>VLOOKUP(Table134567[[#This Row],[ISIN No.]],'[1]Crisil data '!E:F,2,0)</f>
        <v>6.22% GOI 2035 (16-Mar-2035)</v>
      </c>
      <c r="D39" s="2" t="str">
        <f>VLOOKUP(Table134567[[#This Row],[ISIN No.]],'[1]Crisil data '!E:I,5,0)</f>
        <v>GOI</v>
      </c>
      <c r="E39" s="38">
        <f>SUMIFS('[1]Crisil data '!L:L,'[1]Crisil data '!AI:AI,$D$3,'[1]Crisil data '!E:E,Table134567[[#This Row],[ISIN No.]])</f>
        <v>74600</v>
      </c>
      <c r="F39" s="2">
        <f>SUMIFS('[1]Crisil data '!M:M,'[1]Crisil data '!AI:AI,'G-TIER II'!$D$3,'[1]Crisil data '!E:E,Table134567[[#This Row],[ISIN No.]])</f>
        <v>7053989.5</v>
      </c>
      <c r="G39" s="37">
        <f>+F39/$F$87</f>
        <v>4.6118178278941283E-2</v>
      </c>
      <c r="H39" s="32" t="e">
        <f>VLOOKUP(Table134567[[#This Row],[ISIN No.]],#REF!,35,0)</f>
        <v>#REF!</v>
      </c>
    </row>
    <row r="40" spans="1:8" x14ac:dyDescent="0.25">
      <c r="A40" s="10"/>
      <c r="B40" s="2" t="s">
        <v>44</v>
      </c>
      <c r="C40" s="2" t="str">
        <f>VLOOKUP(Table134567[[#This Row],[ISIN No.]],'[1]Crisil data '!E:F,2,0)</f>
        <v>05.77% GOI 03-Aug-2030</v>
      </c>
      <c r="D40" s="2" t="str">
        <f>VLOOKUP(Table134567[[#This Row],[ISIN No.]],'[1]Crisil data '!E:I,5,0)</f>
        <v>GOI</v>
      </c>
      <c r="E40" s="38">
        <f>SUMIFS('[1]Crisil data '!L:L,'[1]Crisil data '!AI:AI,$D$3,'[1]Crisil data '!E:E,Table134567[[#This Row],[ISIN No.]])</f>
        <v>30000</v>
      </c>
      <c r="F40" s="2">
        <f>SUMIFS('[1]Crisil data '!M:M,'[1]Crisil data '!AI:AI,'G-TIER II'!$D$3,'[1]Crisil data '!E:E,Table134567[[#This Row],[ISIN No.]])</f>
        <v>2885511</v>
      </c>
      <c r="G40" s="37">
        <f>+F40/$F$87</f>
        <v>1.8865141594532588E-2</v>
      </c>
      <c r="H40" s="32" t="e">
        <f>VLOOKUP(Table134567[[#This Row],[ISIN No.]],#REF!,35,0)</f>
        <v>#REF!</v>
      </c>
    </row>
    <row r="41" spans="1:8" x14ac:dyDescent="0.25">
      <c r="A41" s="10"/>
      <c r="B41" s="2" t="s">
        <v>43</v>
      </c>
      <c r="C41" s="2" t="str">
        <f>VLOOKUP(Table134567[[#This Row],[ISIN No.]],'[1]Crisil data '!E:F,2,0)</f>
        <v>8.24% GOI 15-Feb-2027</v>
      </c>
      <c r="D41" s="2" t="str">
        <f>VLOOKUP(Table134567[[#This Row],[ISIN No.]],'[1]Crisil data '!E:I,5,0)</f>
        <v>GOI</v>
      </c>
      <c r="E41" s="38">
        <f>SUMIFS('[1]Crisil data '!L:L,'[1]Crisil data '!AI:AI,$D$3,'[1]Crisil data '!E:E,Table134567[[#This Row],[ISIN No.]])</f>
        <v>44900</v>
      </c>
      <c r="F41" s="2">
        <f>SUMIFS('[1]Crisil data '!M:M,'[1]Crisil data '!AI:AI,'G-TIER II'!$D$3,'[1]Crisil data '!E:E,Table134567[[#This Row],[ISIN No.]])</f>
        <v>4910272.9800000004</v>
      </c>
      <c r="G41" s="37">
        <f>+F41/$F$87</f>
        <v>3.2102804333619762E-2</v>
      </c>
      <c r="H41" s="32" t="e">
        <f>VLOOKUP(Table134567[[#This Row],[ISIN No.]],#REF!,35,0)</f>
        <v>#REF!</v>
      </c>
    </row>
    <row r="42" spans="1:8" x14ac:dyDescent="0.25">
      <c r="A42" s="10"/>
      <c r="B42" s="2" t="s">
        <v>42</v>
      </c>
      <c r="C42" s="2" t="str">
        <f>VLOOKUP(Table134567[[#This Row],[ISIN No.]],'[1]Crisil data '!E:F,2,0)</f>
        <v>7.17% GOI 08-Jan-2028</v>
      </c>
      <c r="D42" s="2" t="str">
        <f>VLOOKUP(Table134567[[#This Row],[ISIN No.]],'[1]Crisil data '!E:I,5,0)</f>
        <v>GOI</v>
      </c>
      <c r="E42" s="38">
        <f>SUMIFS('[1]Crisil data '!L:L,'[1]Crisil data '!AI:AI,$D$3,'[1]Crisil data '!E:E,Table134567[[#This Row],[ISIN No.]])</f>
        <v>145000</v>
      </c>
      <c r="F42" s="2">
        <f>SUMIFS('[1]Crisil data '!M:M,'[1]Crisil data '!AI:AI,'G-TIER II'!$D$3,'[1]Crisil data '!E:E,Table134567[[#This Row],[ISIN No.]])</f>
        <v>15136695</v>
      </c>
      <c r="G42" s="37">
        <f>+F42/$F$87</f>
        <v>9.8961984358490906E-2</v>
      </c>
      <c r="H42" s="32" t="e">
        <f>VLOOKUP(Table134567[[#This Row],[ISIN No.]],#REF!,35,0)</f>
        <v>#REF!</v>
      </c>
    </row>
    <row r="43" spans="1:8" x14ac:dyDescent="0.25">
      <c r="A43" s="10"/>
      <c r="B43" s="2"/>
      <c r="C43" s="2"/>
      <c r="D43" s="2"/>
      <c r="E43" s="4"/>
      <c r="F43" s="2"/>
      <c r="G43" s="33">
        <f>+F43/$F$87</f>
        <v>0</v>
      </c>
      <c r="H43" s="32"/>
    </row>
    <row r="44" spans="1:8" ht="13.5" customHeight="1" x14ac:dyDescent="0.25">
      <c r="A44" s="10"/>
      <c r="B44" s="2"/>
      <c r="C44" s="2"/>
      <c r="D44" s="2"/>
      <c r="E44" s="4"/>
      <c r="F44" s="2"/>
      <c r="G44" s="33">
        <f>+F44/$F$87</f>
        <v>0</v>
      </c>
      <c r="H44" s="32"/>
    </row>
    <row r="45" spans="1:8" x14ac:dyDescent="0.25">
      <c r="A45" s="10"/>
      <c r="B45" s="2"/>
      <c r="C45" s="2"/>
      <c r="D45" s="2"/>
      <c r="E45" s="4"/>
      <c r="F45" s="2"/>
      <c r="G45" s="33">
        <f>+F45/$F$87</f>
        <v>0</v>
      </c>
      <c r="H45" s="32"/>
    </row>
    <row r="46" spans="1:8" hidden="1" outlineLevel="1" x14ac:dyDescent="0.25">
      <c r="A46" s="10"/>
      <c r="B46" s="2"/>
      <c r="C46" s="2"/>
      <c r="D46" s="2"/>
      <c r="E46" s="4"/>
      <c r="F46" s="2"/>
      <c r="G46" s="33">
        <f>+F46/$F$87</f>
        <v>0</v>
      </c>
      <c r="H46" s="32"/>
    </row>
    <row r="47" spans="1:8" hidden="1" outlineLevel="1" x14ac:dyDescent="0.25">
      <c r="A47" s="10"/>
      <c r="B47" s="2"/>
      <c r="C47" s="2"/>
      <c r="D47" s="2"/>
      <c r="E47" s="4"/>
      <c r="F47" s="2"/>
      <c r="G47" s="33">
        <f>+F47/$F$87</f>
        <v>0</v>
      </c>
      <c r="H47" s="32"/>
    </row>
    <row r="48" spans="1:8" hidden="1" outlineLevel="1" x14ac:dyDescent="0.25">
      <c r="A48" s="10"/>
      <c r="B48" s="2"/>
      <c r="C48" s="2"/>
      <c r="D48" s="2"/>
      <c r="E48" s="4"/>
      <c r="F48" s="2"/>
      <c r="G48" s="33">
        <f>+F48/$F$87</f>
        <v>0</v>
      </c>
      <c r="H48" s="32"/>
    </row>
    <row r="49" spans="1:15" hidden="1" outlineLevel="1" x14ac:dyDescent="0.25">
      <c r="A49" s="10"/>
      <c r="B49" s="2"/>
      <c r="C49" s="2"/>
      <c r="D49" s="2"/>
      <c r="E49" s="4"/>
      <c r="F49" s="2"/>
      <c r="G49" s="33">
        <f>+F49/$F$87</f>
        <v>0</v>
      </c>
      <c r="H49" s="32"/>
    </row>
    <row r="50" spans="1:15" hidden="1" outlineLevel="1" x14ac:dyDescent="0.25">
      <c r="A50" s="10"/>
      <c r="B50" s="2"/>
      <c r="C50" s="2"/>
      <c r="D50" s="2"/>
      <c r="E50" s="4"/>
      <c r="F50" s="2"/>
      <c r="G50" s="33">
        <f>+F50/$F$87</f>
        <v>0</v>
      </c>
      <c r="H50" s="32"/>
    </row>
    <row r="51" spans="1:15" hidden="1" outlineLevel="1" x14ac:dyDescent="0.25">
      <c r="A51" s="10"/>
      <c r="B51" s="2"/>
      <c r="C51" s="2"/>
      <c r="D51" s="2"/>
      <c r="E51" s="4"/>
      <c r="F51" s="2"/>
      <c r="G51" s="33">
        <f>+F51/$F$87</f>
        <v>0</v>
      </c>
      <c r="H51" s="32"/>
    </row>
    <row r="52" spans="1:15" hidden="1" outlineLevel="1" x14ac:dyDescent="0.25">
      <c r="A52" s="10"/>
      <c r="B52" s="2"/>
      <c r="C52" s="2"/>
      <c r="D52" s="2"/>
      <c r="E52" s="4"/>
      <c r="F52" s="2"/>
      <c r="G52" s="33">
        <f>+F52/$F$87</f>
        <v>0</v>
      </c>
      <c r="H52" s="32"/>
    </row>
    <row r="53" spans="1:15" hidden="1" outlineLevel="1" x14ac:dyDescent="0.25">
      <c r="A53" s="10"/>
      <c r="B53" s="2"/>
      <c r="C53" s="2"/>
      <c r="D53" s="2"/>
      <c r="E53" s="4"/>
      <c r="F53" s="2"/>
      <c r="G53" s="33">
        <f>+F53/$F$87</f>
        <v>0</v>
      </c>
      <c r="H53" s="32"/>
      <c r="L53" s="2"/>
      <c r="M53" s="2"/>
      <c r="N53" s="2"/>
      <c r="O53" s="2"/>
    </row>
    <row r="54" spans="1:15" hidden="1" outlineLevel="1" x14ac:dyDescent="0.25">
      <c r="A54" s="10"/>
      <c r="B54" s="2"/>
      <c r="C54" s="2"/>
      <c r="D54" s="2"/>
      <c r="E54" s="4"/>
      <c r="F54" s="2"/>
      <c r="G54" s="33">
        <f>+F54/$F$87</f>
        <v>0</v>
      </c>
      <c r="H54" s="32"/>
      <c r="L54" s="2"/>
      <c r="M54" s="2"/>
      <c r="N54" s="2"/>
      <c r="O54" s="2"/>
    </row>
    <row r="55" spans="1:15" hidden="1" outlineLevel="1" x14ac:dyDescent="0.25">
      <c r="A55" s="10"/>
      <c r="B55" s="2"/>
      <c r="C55" s="2"/>
      <c r="D55" s="2"/>
      <c r="E55" s="4"/>
      <c r="F55" s="2"/>
      <c r="G55" s="33">
        <f>+F55/$F$87</f>
        <v>0</v>
      </c>
      <c r="H55" s="32"/>
      <c r="L55" s="2"/>
      <c r="M55" s="2"/>
      <c r="N55" s="2"/>
      <c r="O55" s="2"/>
    </row>
    <row r="56" spans="1:15" hidden="1" outlineLevel="1" x14ac:dyDescent="0.25">
      <c r="A56" s="10"/>
      <c r="B56" s="2"/>
      <c r="C56" s="2"/>
      <c r="D56" s="2"/>
      <c r="E56" s="4"/>
      <c r="F56" s="2"/>
      <c r="G56" s="33">
        <f>+F56/$F$87</f>
        <v>0</v>
      </c>
      <c r="H56" s="32"/>
      <c r="L56" s="2"/>
      <c r="M56" s="2"/>
      <c r="N56" s="2"/>
      <c r="O56" s="2"/>
    </row>
    <row r="57" spans="1:15" hidden="1" outlineLevel="1" x14ac:dyDescent="0.25">
      <c r="A57" s="10"/>
      <c r="B57" s="2"/>
      <c r="C57" s="2"/>
      <c r="D57" s="2"/>
      <c r="E57" s="4"/>
      <c r="F57" s="2"/>
      <c r="G57" s="33">
        <f>+F57/$F$87</f>
        <v>0</v>
      </c>
      <c r="H57" s="32"/>
      <c r="L57" s="2"/>
      <c r="M57" s="2"/>
      <c r="N57" s="2"/>
      <c r="O57" s="2"/>
    </row>
    <row r="58" spans="1:15" hidden="1" outlineLevel="1" x14ac:dyDescent="0.25">
      <c r="A58" s="10"/>
      <c r="B58" s="2"/>
      <c r="C58" s="2"/>
      <c r="D58" s="2"/>
      <c r="E58" s="4"/>
      <c r="F58" s="2"/>
      <c r="G58" s="33">
        <f>+F58/$F$87</f>
        <v>0</v>
      </c>
      <c r="H58" s="32"/>
      <c r="L58" s="2"/>
      <c r="M58" s="2"/>
      <c r="N58" s="2"/>
      <c r="O58" s="2"/>
    </row>
    <row r="59" spans="1:15" hidden="1" outlineLevel="1" x14ac:dyDescent="0.25">
      <c r="A59" s="10"/>
      <c r="B59" s="2"/>
      <c r="C59" s="2"/>
      <c r="D59" s="2"/>
      <c r="E59" s="4"/>
      <c r="F59" s="2"/>
      <c r="G59" s="33">
        <f>+F59/$F$87</f>
        <v>0</v>
      </c>
      <c r="H59" s="32"/>
      <c r="L59" s="2"/>
      <c r="M59" s="2"/>
      <c r="N59" s="2"/>
      <c r="O59" s="2"/>
    </row>
    <row r="60" spans="1:15" hidden="1" outlineLevel="1" x14ac:dyDescent="0.25">
      <c r="A60" s="10"/>
      <c r="B60" s="2"/>
      <c r="C60" s="2"/>
      <c r="D60" s="2"/>
      <c r="E60" s="4"/>
      <c r="F60" s="2"/>
      <c r="G60" s="33">
        <f>+F60/$F$87</f>
        <v>0</v>
      </c>
      <c r="H60" s="32"/>
      <c r="L60" s="2"/>
      <c r="M60" s="2"/>
      <c r="N60" s="2"/>
      <c r="O60" s="2"/>
    </row>
    <row r="61" spans="1:15" hidden="1" outlineLevel="1" x14ac:dyDescent="0.25">
      <c r="A61" s="10"/>
      <c r="B61" s="2"/>
      <c r="C61" s="2"/>
      <c r="D61" s="2"/>
      <c r="E61" s="4"/>
      <c r="F61" s="2"/>
      <c r="G61" s="33">
        <f>+F61/$F$87</f>
        <v>0</v>
      </c>
      <c r="H61" s="32"/>
      <c r="L61" s="2"/>
      <c r="M61" s="2"/>
      <c r="N61" s="2"/>
      <c r="O61" s="2"/>
    </row>
    <row r="62" spans="1:15" hidden="1" outlineLevel="1" x14ac:dyDescent="0.25">
      <c r="A62" s="10"/>
      <c r="B62" s="2"/>
      <c r="C62" s="2"/>
      <c r="D62" s="2"/>
      <c r="E62" s="4"/>
      <c r="F62" s="2"/>
      <c r="G62" s="33">
        <f>+F62/$F$87</f>
        <v>0</v>
      </c>
      <c r="H62" s="32"/>
      <c r="L62" s="2"/>
      <c r="M62" s="2"/>
      <c r="N62" s="2"/>
      <c r="O62" s="2"/>
    </row>
    <row r="63" spans="1:15" hidden="1" outlineLevel="1" x14ac:dyDescent="0.25">
      <c r="A63" s="10"/>
      <c r="B63" s="2"/>
      <c r="C63" s="2"/>
      <c r="D63" s="2"/>
      <c r="E63" s="4"/>
      <c r="F63" s="2"/>
      <c r="G63" s="33">
        <f>+F63/$F$87</f>
        <v>0</v>
      </c>
      <c r="H63" s="32"/>
    </row>
    <row r="64" spans="1:15" hidden="1" outlineLevel="1" x14ac:dyDescent="0.25">
      <c r="A64" s="10"/>
      <c r="B64" s="2"/>
      <c r="C64" s="2"/>
      <c r="D64" s="2"/>
      <c r="E64" s="4"/>
      <c r="F64" s="2"/>
      <c r="G64" s="33">
        <f>+F64/$F$87</f>
        <v>0</v>
      </c>
      <c r="H64" s="32"/>
    </row>
    <row r="65" spans="1:8" hidden="1" outlineLevel="1" x14ac:dyDescent="0.25">
      <c r="A65" s="10"/>
      <c r="B65" s="2"/>
      <c r="C65" s="2"/>
      <c r="D65" s="2"/>
      <c r="E65" s="4"/>
      <c r="F65" s="2"/>
      <c r="G65" s="33">
        <f>+F65/$F$87</f>
        <v>0</v>
      </c>
      <c r="H65" s="32"/>
    </row>
    <row r="66" spans="1:8" hidden="1" outlineLevel="1" x14ac:dyDescent="0.25">
      <c r="A66" s="10"/>
      <c r="B66" s="2"/>
      <c r="C66" s="2"/>
      <c r="D66" s="2"/>
      <c r="E66" s="4"/>
      <c r="F66" s="2"/>
      <c r="G66" s="33">
        <f>+F66/$F$87</f>
        <v>0</v>
      </c>
      <c r="H66" s="32"/>
    </row>
    <row r="67" spans="1:8" hidden="1" outlineLevel="1" x14ac:dyDescent="0.25">
      <c r="A67" s="10"/>
      <c r="B67" s="2"/>
      <c r="C67" s="2"/>
      <c r="D67" s="2"/>
      <c r="E67" s="4"/>
      <c r="F67" s="2"/>
      <c r="G67" s="33">
        <f>+F67/$F$87</f>
        <v>0</v>
      </c>
      <c r="H67" s="32"/>
    </row>
    <row r="68" spans="1:8" hidden="1" outlineLevel="1" x14ac:dyDescent="0.25">
      <c r="A68" s="10"/>
      <c r="B68" s="2"/>
      <c r="C68" s="2"/>
      <c r="D68" s="2"/>
      <c r="E68" s="4"/>
      <c r="F68" s="2"/>
      <c r="G68" s="33">
        <f>+F68/$F$87</f>
        <v>0</v>
      </c>
      <c r="H68" s="32"/>
    </row>
    <row r="69" spans="1:8" hidden="1" outlineLevel="1" x14ac:dyDescent="0.25">
      <c r="A69" s="10"/>
      <c r="B69" s="2"/>
      <c r="C69" s="2"/>
      <c r="D69" s="2"/>
      <c r="E69" s="4"/>
      <c r="F69" s="2"/>
      <c r="G69" s="33">
        <f>+F69/$F$87</f>
        <v>0</v>
      </c>
      <c r="H69" s="32"/>
    </row>
    <row r="70" spans="1:8" hidden="1" outlineLevel="1" x14ac:dyDescent="0.25">
      <c r="A70" s="10"/>
      <c r="B70" s="2"/>
      <c r="C70" s="2"/>
      <c r="D70" s="2"/>
      <c r="E70" s="4"/>
      <c r="F70" s="2"/>
      <c r="G70" s="36">
        <f>+F70/$F$87</f>
        <v>0</v>
      </c>
      <c r="H70" s="35"/>
    </row>
    <row r="71" spans="1:8" hidden="1" outlineLevel="1" x14ac:dyDescent="0.25">
      <c r="A71" s="10"/>
      <c r="B71" s="2"/>
      <c r="C71" s="2"/>
      <c r="D71" s="2"/>
      <c r="E71" s="4"/>
      <c r="F71" s="2"/>
      <c r="G71" s="33">
        <f>+F71/$F$87</f>
        <v>0</v>
      </c>
      <c r="H71" s="32"/>
    </row>
    <row r="72" spans="1:8" hidden="1" outlineLevel="1" x14ac:dyDescent="0.25">
      <c r="A72" s="10"/>
      <c r="B72" s="2"/>
      <c r="C72" s="2"/>
      <c r="D72" s="2"/>
      <c r="E72" s="4"/>
      <c r="F72" s="2"/>
      <c r="G72" s="33">
        <f>+F72/$F$87</f>
        <v>0</v>
      </c>
      <c r="H72" s="32"/>
    </row>
    <row r="73" spans="1:8" hidden="1" outlineLevel="1" x14ac:dyDescent="0.25">
      <c r="A73" s="10"/>
      <c r="B73" s="2"/>
      <c r="C73" s="2"/>
      <c r="D73" s="2"/>
      <c r="E73" s="4"/>
      <c r="F73" s="2"/>
      <c r="G73" s="33">
        <f>+F73/$F$87</f>
        <v>0</v>
      </c>
      <c r="H73" s="32"/>
    </row>
    <row r="74" spans="1:8" hidden="1" outlineLevel="1" x14ac:dyDescent="0.25">
      <c r="A74" s="10"/>
      <c r="B74" s="2"/>
      <c r="C74" s="8"/>
      <c r="D74" s="8"/>
      <c r="E74" s="34"/>
      <c r="F74" s="2"/>
      <c r="G74" s="33">
        <f>+F74/$F$87</f>
        <v>0</v>
      </c>
      <c r="H74" s="32"/>
    </row>
    <row r="75" spans="1:8" collapsed="1" x14ac:dyDescent="0.25">
      <c r="B75" s="8"/>
      <c r="C75" s="8" t="s">
        <v>41</v>
      </c>
      <c r="D75" s="8"/>
      <c r="E75" s="29"/>
      <c r="F75" s="31">
        <f>SUM(F7:F74)</f>
        <v>137771829.86000001</v>
      </c>
      <c r="G75" s="5">
        <f>+F75/$F$87</f>
        <v>0.9007364997211077</v>
      </c>
      <c r="H75" s="30"/>
    </row>
    <row r="77" spans="1:8" x14ac:dyDescent="0.25">
      <c r="B77" s="9"/>
      <c r="C77" s="9" t="s">
        <v>40</v>
      </c>
      <c r="D77" s="9"/>
      <c r="E77" s="9"/>
      <c r="F77" s="9" t="s">
        <v>16</v>
      </c>
      <c r="G77" s="9" t="s">
        <v>15</v>
      </c>
      <c r="H77" s="9" t="s">
        <v>14</v>
      </c>
    </row>
    <row r="78" spans="1:8" x14ac:dyDescent="0.25">
      <c r="B78" s="26"/>
      <c r="C78" s="8" t="s">
        <v>39</v>
      </c>
      <c r="D78" s="2"/>
      <c r="E78" s="4"/>
      <c r="F78" s="27" t="s">
        <v>32</v>
      </c>
      <c r="G78" s="4">
        <v>0</v>
      </c>
      <c r="H78" s="2"/>
    </row>
    <row r="79" spans="1:8" x14ac:dyDescent="0.25">
      <c r="A79" s="2" t="s">
        <v>38</v>
      </c>
      <c r="B79" s="26" t="s">
        <v>37</v>
      </c>
      <c r="C79" s="8" t="s">
        <v>36</v>
      </c>
      <c r="D79" s="8"/>
      <c r="E79" s="29"/>
      <c r="F79" s="2">
        <f>SUMIFS('[1]Crisil data '!M:M,'[1]Crisil data '!AI:AI,'G-TIER II'!$D$3,'[1]Crisil data '!K:K,A79)</f>
        <v>7099644.5199999996</v>
      </c>
      <c r="G79" s="5">
        <f>+F79/$F$87</f>
        <v>4.6416665589092312E-2</v>
      </c>
      <c r="H79" s="2"/>
    </row>
    <row r="80" spans="1:8" x14ac:dyDescent="0.25">
      <c r="B80" s="26"/>
      <c r="C80" s="8" t="s">
        <v>35</v>
      </c>
      <c r="D80" s="2"/>
      <c r="E80" s="4"/>
      <c r="F80" s="29" t="s">
        <v>32</v>
      </c>
      <c r="G80" s="4">
        <v>0</v>
      </c>
      <c r="H80" s="2"/>
    </row>
    <row r="81" spans="1:8" x14ac:dyDescent="0.25">
      <c r="B81" s="26"/>
      <c r="C81" s="8" t="s">
        <v>34</v>
      </c>
      <c r="D81" s="2"/>
      <c r="E81" s="4"/>
      <c r="F81" s="29" t="s">
        <v>32</v>
      </c>
      <c r="G81" s="4">
        <v>0</v>
      </c>
      <c r="H81" s="2"/>
    </row>
    <row r="82" spans="1:8" x14ac:dyDescent="0.25">
      <c r="B82" s="26"/>
      <c r="C82" s="8" t="s">
        <v>33</v>
      </c>
      <c r="D82" s="2"/>
      <c r="E82" s="4"/>
      <c r="F82" s="29" t="s">
        <v>32</v>
      </c>
      <c r="G82" s="4">
        <v>0</v>
      </c>
      <c r="H82" s="2"/>
    </row>
    <row r="83" spans="1:8" x14ac:dyDescent="0.25">
      <c r="A83" s="28" t="s">
        <v>31</v>
      </c>
      <c r="B83" s="2" t="s">
        <v>31</v>
      </c>
      <c r="C83" s="2" t="s">
        <v>30</v>
      </c>
      <c r="D83" s="2"/>
      <c r="E83" s="4"/>
      <c r="F83" s="2">
        <f>SUMIFS('[1]Crisil data '!M:M,'[1]Crisil data '!AI:AI,'G-TIER II'!$D$3,'[1]Crisil data '!K:K,A83)</f>
        <v>8083168.7400000002</v>
      </c>
      <c r="G83" s="5">
        <f>+F83/$F$87</f>
        <v>5.2846834689800032E-2</v>
      </c>
      <c r="H83" s="2"/>
    </row>
    <row r="84" spans="1:8" x14ac:dyDescent="0.25">
      <c r="B84" s="26"/>
      <c r="C84" s="2"/>
      <c r="D84" s="2"/>
      <c r="E84" s="4"/>
      <c r="F84" s="27"/>
      <c r="G84" s="5"/>
      <c r="H84" s="2"/>
    </row>
    <row r="85" spans="1:8" x14ac:dyDescent="0.25">
      <c r="B85" s="26"/>
      <c r="C85" s="2" t="s">
        <v>29</v>
      </c>
      <c r="D85" s="2"/>
      <c r="E85" s="4"/>
      <c r="F85" s="25">
        <f>SUM(F78:F84)</f>
        <v>15182813.26</v>
      </c>
      <c r="G85" s="5">
        <f>+F85/$F$87</f>
        <v>9.9263500278892344E-2</v>
      </c>
      <c r="H85" s="2"/>
    </row>
    <row r="86" spans="1:8" x14ac:dyDescent="0.25">
      <c r="B86" s="26"/>
      <c r="C86" s="2"/>
      <c r="D86" s="2"/>
      <c r="E86" s="4"/>
      <c r="F86" s="25"/>
      <c r="G86" s="24"/>
      <c r="H86" s="2"/>
    </row>
    <row r="87" spans="1:8" x14ac:dyDescent="0.25">
      <c r="B87" s="23"/>
      <c r="C87" s="22" t="s">
        <v>28</v>
      </c>
      <c r="D87" s="21"/>
      <c r="E87" s="20"/>
      <c r="F87" s="19">
        <f>+F85+F75</f>
        <v>152954643.12</v>
      </c>
      <c r="G87" s="18">
        <v>1</v>
      </c>
      <c r="H87" s="2"/>
    </row>
    <row r="89" spans="1:8" x14ac:dyDescent="0.25">
      <c r="C89" s="8" t="s">
        <v>27</v>
      </c>
      <c r="D89" s="14">
        <v>10.283689963898436</v>
      </c>
      <c r="F89" s="1"/>
    </row>
    <row r="90" spans="1:8" x14ac:dyDescent="0.25">
      <c r="C90" s="8" t="s">
        <v>26</v>
      </c>
      <c r="D90" s="14">
        <v>6.6945431585323538</v>
      </c>
    </row>
    <row r="91" spans="1:8" x14ac:dyDescent="0.25">
      <c r="C91" s="8" t="s">
        <v>25</v>
      </c>
      <c r="D91" s="14">
        <v>6.6610581183238926</v>
      </c>
    </row>
    <row r="92" spans="1:8" x14ac:dyDescent="0.25">
      <c r="C92" s="8" t="s">
        <v>24</v>
      </c>
      <c r="D92" s="17">
        <v>14.138500000000001</v>
      </c>
    </row>
    <row r="93" spans="1:8" x14ac:dyDescent="0.25">
      <c r="C93" s="8" t="s">
        <v>23</v>
      </c>
      <c r="D93" s="17">
        <v>14.159599999999999</v>
      </c>
    </row>
    <row r="94" spans="1:8" x14ac:dyDescent="0.25">
      <c r="A94" s="16" t="s">
        <v>22</v>
      </c>
      <c r="C94" s="8" t="s">
        <v>21</v>
      </c>
      <c r="D94" s="15">
        <v>0</v>
      </c>
    </row>
    <row r="95" spans="1:8" x14ac:dyDescent="0.25">
      <c r="C95" s="8" t="s">
        <v>20</v>
      </c>
      <c r="D95" s="14">
        <v>0</v>
      </c>
    </row>
    <row r="96" spans="1:8" x14ac:dyDescent="0.25">
      <c r="C96" s="8" t="s">
        <v>19</v>
      </c>
      <c r="D96" s="14">
        <v>0</v>
      </c>
      <c r="F96" s="13"/>
      <c r="G96" s="12"/>
    </row>
    <row r="97" spans="1:8" x14ac:dyDescent="0.25">
      <c r="B97" s="11"/>
      <c r="C97" s="10"/>
    </row>
    <row r="98" spans="1:8" x14ac:dyDescent="0.25">
      <c r="F98" s="1">
        <f>+F75-SUM(F101:F106)</f>
        <v>0</v>
      </c>
    </row>
    <row r="99" spans="1:8" x14ac:dyDescent="0.25">
      <c r="C99" s="9" t="s">
        <v>18</v>
      </c>
      <c r="D99" s="9"/>
      <c r="E99" s="9"/>
      <c r="F99" s="9"/>
      <c r="G99" s="9"/>
      <c r="H99" s="9"/>
    </row>
    <row r="100" spans="1:8" x14ac:dyDescent="0.25">
      <c r="C100" s="9" t="s">
        <v>17</v>
      </c>
      <c r="D100" s="9"/>
      <c r="E100" s="9"/>
      <c r="F100" s="9" t="s">
        <v>16</v>
      </c>
      <c r="G100" s="9" t="s">
        <v>15</v>
      </c>
      <c r="H100" s="9" t="s">
        <v>14</v>
      </c>
    </row>
    <row r="101" spans="1:8" x14ac:dyDescent="0.25">
      <c r="A101" t="s">
        <v>13</v>
      </c>
      <c r="C101" s="8" t="s">
        <v>12</v>
      </c>
      <c r="D101" s="2"/>
      <c r="E101" s="4"/>
      <c r="F101" s="3">
        <f>SUMIF(Table134567[[Industry ]],A101,Table134567[Market Value])</f>
        <v>120135774.69</v>
      </c>
      <c r="G101" s="7">
        <f>+F101/$F$87</f>
        <v>0.78543398382321694</v>
      </c>
      <c r="H101" s="2"/>
    </row>
    <row r="102" spans="1:8" x14ac:dyDescent="0.25">
      <c r="A102" s="2" t="s">
        <v>11</v>
      </c>
      <c r="C102" s="2" t="s">
        <v>10</v>
      </c>
      <c r="D102" s="2"/>
      <c r="E102" s="4"/>
      <c r="F102" s="3">
        <f>SUMIF(Table134567[[Industry ]],A102,Table134567[Market Value])</f>
        <v>17636055.169999998</v>
      </c>
      <c r="G102" s="7">
        <f>+F102/$F$87</f>
        <v>0.1153025158978907</v>
      </c>
      <c r="H102" s="2"/>
    </row>
    <row r="103" spans="1:8" x14ac:dyDescent="0.25">
      <c r="C103" s="2" t="s">
        <v>9</v>
      </c>
      <c r="D103" s="2"/>
      <c r="E103" s="4"/>
      <c r="F103" s="3">
        <f>SUMIF($L$53:$L$61,$C103,$O$53:$O$61)</f>
        <v>0</v>
      </c>
      <c r="G103" s="6">
        <f>+F103/$F$87</f>
        <v>0</v>
      </c>
      <c r="H103" s="2"/>
    </row>
    <row r="104" spans="1:8" x14ac:dyDescent="0.25">
      <c r="C104" s="2" t="s">
        <v>8</v>
      </c>
      <c r="D104" s="2"/>
      <c r="E104" s="4"/>
      <c r="F104" s="3">
        <f>SUMIF($L$53:$L$61,$C104,$O$53:$O$61)</f>
        <v>0</v>
      </c>
      <c r="G104" s="6">
        <f>+F104/$F$87</f>
        <v>0</v>
      </c>
      <c r="H104" s="2"/>
    </row>
    <row r="105" spans="1:8" x14ac:dyDescent="0.25">
      <c r="C105" s="2" t="s">
        <v>7</v>
      </c>
      <c r="D105" s="2"/>
      <c r="E105" s="4"/>
      <c r="F105" s="3">
        <f>SUMIF($L$53:$L$61,$C105,$O$53:$O$61)</f>
        <v>0</v>
      </c>
      <c r="G105" s="6">
        <f>+F105/$F$87</f>
        <v>0</v>
      </c>
      <c r="H105" s="2"/>
    </row>
    <row r="106" spans="1:8" x14ac:dyDescent="0.25">
      <c r="C106" s="2" t="s">
        <v>6</v>
      </c>
      <c r="D106" s="2"/>
      <c r="E106" s="4"/>
      <c r="F106" s="3">
        <f>SUMIF($L$53:$L$61,$C106,$O$53:$O$61)</f>
        <v>0</v>
      </c>
      <c r="G106" s="6">
        <f>+F106/$F$87</f>
        <v>0</v>
      </c>
      <c r="H106" s="2"/>
    </row>
    <row r="107" spans="1:8" x14ac:dyDescent="0.25">
      <c r="C107" s="2" t="s">
        <v>5</v>
      </c>
      <c r="D107" s="2"/>
      <c r="E107" s="4"/>
      <c r="F107" s="3">
        <f>SUMIF($L$53:$L$61,$C107,$O$53:$O$61)</f>
        <v>0</v>
      </c>
      <c r="G107" s="2"/>
      <c r="H107" s="2"/>
    </row>
    <row r="108" spans="1:8" x14ac:dyDescent="0.25">
      <c r="C108" s="2" t="s">
        <v>4</v>
      </c>
      <c r="D108" s="2"/>
      <c r="E108" s="4"/>
      <c r="F108" s="3">
        <f>SUMIF($L$53:$L$61,$C108,$O$53:$O$61)</f>
        <v>0</v>
      </c>
      <c r="G108" s="2"/>
      <c r="H108" s="2"/>
    </row>
    <row r="109" spans="1:8" x14ac:dyDescent="0.25">
      <c r="C109" s="2" t="s">
        <v>3</v>
      </c>
      <c r="D109" s="2"/>
      <c r="E109" s="4"/>
      <c r="F109" s="3">
        <f>SUMIF($L$53:$L$61,$C109,$O$53:$O$61)</f>
        <v>0</v>
      </c>
      <c r="G109" s="5"/>
      <c r="H109" s="2"/>
    </row>
    <row r="110" spans="1:8" x14ac:dyDescent="0.25">
      <c r="C110" s="2" t="s">
        <v>2</v>
      </c>
      <c r="D110" s="2"/>
      <c r="E110" s="4"/>
      <c r="F110" s="3">
        <f>SUMIF($L$53:$L$61,$C110,$O$53:$O$61)</f>
        <v>0</v>
      </c>
      <c r="G110" s="2"/>
      <c r="H110" s="2"/>
    </row>
    <row r="111" spans="1:8" x14ac:dyDescent="0.25">
      <c r="C111" s="2" t="s">
        <v>1</v>
      </c>
      <c r="D111" s="2"/>
      <c r="E111" s="4"/>
      <c r="F111" s="3">
        <f>SUMIF($L$53:$L$61,$C111,$O$53:$O$61)</f>
        <v>0</v>
      </c>
      <c r="G111" s="2"/>
      <c r="H111" s="2"/>
    </row>
    <row r="112" spans="1:8" x14ac:dyDescent="0.25">
      <c r="C112" s="2" t="s">
        <v>0</v>
      </c>
      <c r="D112" s="2"/>
      <c r="E112" s="4"/>
      <c r="F112" s="3">
        <f>SUMIF($L$53:$L$61,$C112,$O$53:$O$61)</f>
        <v>0</v>
      </c>
      <c r="G112" s="2"/>
      <c r="H112" s="2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2022-01-08T11:11:40Z</dcterms:created>
  <dcterms:modified xsi:type="dcterms:W3CDTF">2022-01-08T11:11:56Z</dcterms:modified>
</cp:coreProperties>
</file>